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52" documentId="120_S{2AC9BD13-BADA-5192-A53E-5A8FF88502F6}" xr6:coauthVersionLast="47" xr6:coauthVersionMax="47" xr10:uidLastSave="{0931ABD3-AA4E-4C4F-B0FE-36DFD100711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<sst xmlns="http://schemas.openxmlformats.org/spreadsheetml/2006/main" count="180305" uniqueCount="39136">
  <si>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</si>
  <si>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</si>
  <si>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</si>
  <si>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</si>
  <si>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</si>
  <si>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</si>
  <si>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</si>
  <si>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</si>
  <si>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</si>
  <si>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</si>
  <si>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</si>
  <si>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</si>
  <si>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</si>
  <si>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</si>
  <si>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</si>
  <si>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</si>
  <si>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</si>
  <si>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</si>
  <si>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</si>
  <si>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</si>
  <si>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</si>
  <si>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</si>
  <si>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</si>
  <si>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</si>
  <si>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</si>
  <si>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</si>
  <si>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</si>
  <si>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</si>
  <si>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</si>
  <si>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</si>
  <si>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</si>
  <si>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</si>
  <si>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</si>
  <si>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</si>
  <si>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</si>
  <si>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</si>
  <si>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</si>
  <si>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</si>
  <si>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</si>
  <si>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</si>
  <si>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</si>
  <si>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</si>
  <si>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</si>
  <si>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</si>
  <si>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</si>
  <si>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</si>
  <si>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</si>
  <si>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</si>
  <si>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</si>
  <si>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</si>
  <si>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</si>
  <si>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</si>
  <si>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</si>
  <si>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</si>
  <si>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</si>
  <si>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</si>
  <si>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</si>
  <si>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</si>
  <si>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</si>
  <si>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</si>
  <si>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</si>
  <si>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</si>
  <si>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</si>
  <si>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</si>
  <si>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</si>
  <si>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</si>
  <si>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</si>
  <si>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</si>
  <si>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</si>
  <si>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</si>
  <si>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</si>
  <si>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</si>
  <si>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</si>
  <si>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</si>
  <si>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</si>
  <si>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</si>
  <si>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</si>
  <si>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</si>
  <si>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</si>
  <si>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</si>
  <si>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</si>
  <si>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</si>
  <si>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</si>
  <si>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</si>
  <si>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</si>
  <si>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</si>
  <si>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</si>
  <si>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</si>
  <si>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</si>
  <si>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</si>
  <si>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</si>
  <si>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</si>
  <si>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</si>
  <si>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</si>
  <si>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</si>
  <si>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</si>
  <si>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</si>
  <si>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</si>
  <si>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</si>
  <si>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</si>
  <si>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</si>
  <si>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</si>
  <si>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</si>
  <si>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</si>
  <si>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</si>
  <si>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</si>
  <si>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</si>
  <si>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</si>
  <si>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</si>
  <si>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</si>
  <si>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</si>
  <si>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</si>
  <si>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</si>
  <si>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</si>
  <si>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</si>
  <si>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</si>
  <si>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</si>
  <si>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</si>
  <si>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</si>
  <si>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</si>
  <si>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</si>
  <si>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</si>
  <si>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</si>
  <si>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</si>
  <si>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</si>
  <si>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</si>
  <si>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</si>
  <si>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</si>
  <si>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</si>
  <si>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</si>
  <si>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</si>
  <si>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</si>
  <si>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</si>
  <si>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</si>
  <si>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</si>
  <si>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</si>
  <si>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</si>
  <si>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</si>
  <si>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</si>
  <si>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</si>
  <si>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</si>
  <si>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</si>
  <si>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</si>
  <si>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</si>
  <si>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</si>
  <si>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</si>
  <si>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</si>
  <si>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</si>
  <si>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</si>
  <si>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</si>
  <si>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</si>
  <si>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</si>
  <si>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</si>
  <si>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</si>
  <si>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</si>
  <si>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</si>
  <si>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</si>
  <si>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</si>
  <si>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</si>
  <si>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</si>
  <si>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</si>
  <si>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</si>
  <si>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</si>
  <si>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</si>
  <si>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</si>
  <si>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</si>
  <si>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</si>
  <si>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</si>
  <si>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</si>
  <si>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</si>
  <si>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</si>
  <si>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</si>
  <si>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</si>
  <si>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</si>
  <si>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</si>
  <si>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</si>
  <si>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</si>
  <si>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</si>
  <si>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</si>
  <si>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</si>
  <si>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</si>
  <si>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</si>
  <si>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</si>
  <si>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</si>
  <si>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</si>
  <si>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</si>
  <si>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</si>
  <si>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</si>
  <si>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</si>
  <si>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</si>
  <si>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</si>
  <si>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</si>
  <si>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</si>
  <si>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</si>
  <si>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</si>
  <si>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</si>
  <si>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</si>
  <si>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</si>
  <si>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</si>
  <si>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</si>
  <si>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</si>
  <si>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</si>
  <si>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</si>
  <si>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</si>
  <si>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</si>
  <si>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</si>
  <si>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</si>
  <si>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</si>
  <si>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</si>
  <si>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</si>
  <si>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</si>
  <si>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</si>
  <si>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</si>
  <si>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</si>
  <si>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</si>
  <si>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</si>
  <si>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</si>
  <si>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</si>
  <si>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</si>
  <si>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</si>
  <si>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</si>
  <si>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</si>
  <si>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</si>
  <si>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</si>
  <si>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</si>
  <si>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</si>
  <si>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</si>
  <si>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</si>
  <si>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</si>
  <si>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</si>
  <si>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</si>
  <si>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</si>
  <si>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</si>
  <si>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</si>
  <si>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</si>
  <si>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</si>
  <si>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</si>
  <si>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</si>
  <si>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</si>
  <si>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</si>
  <si>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</si>
  <si>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</si>
  <si>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</si>
  <si>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</si>
  <si>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</si>
  <si>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</si>
  <si>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</si>
  <si>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</si>
  <si>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</si>
  <si>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</si>
  <si>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</si>
  <si>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</si>
  <si>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</si>
  <si>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</si>
  <si>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</si>
  <si>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</si>
  <si>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</si>
  <si>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</si>
  <si>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</si>
  <si>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</si>
  <si>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</si>
  <si>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</si>
  <si>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</si>
  <si>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</si>
  <si>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</si>
  <si>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</si>
  <si>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</si>
  <si>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</si>
  <si>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</si>
  <si>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</si>
  <si>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</si>
  <si>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</si>
  <si>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</si>
  <si>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</si>
  <si>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</si>
  <si>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</si>
  <si>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</si>
  <si>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</si>
  <si>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</si>
  <si>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</si>
  <si>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</si>
  <si>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</si>
  <si>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</si>
  <si>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</si>
  <si>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</si>
  <si>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</si>
  <si>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</si>
  <si>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</si>
  <si>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</si>
  <si>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</si>
  <si>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</si>
  <si>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</si>
  <si>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</si>
  <si>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</si>
  <si>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</si>
  <si>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</si>
  <si>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</si>
  <si>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</si>
  <si>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</si>
  <si>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</si>
  <si>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</si>
  <si>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</si>
  <si>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</si>
  <si>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</si>
  <si>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</si>
  <si>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</si>
  <si>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</si>
  <si>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</si>
  <si>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</si>
  <si>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</si>
  <si>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</si>
  <si>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</si>
  <si>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</si>
  <si>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</si>
  <si>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</si>
  <si>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</si>
  <si>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</si>
  <si>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</si>
  <si>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</si>
  <si>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</si>
  <si>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</si>
  <si>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</si>
  <si>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</si>
  <si>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</si>
  <si>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</si>
  <si>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</si>
  <si>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</si>
  <si>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</si>
  <si>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</si>
  <si>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</si>
  <si>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</si>
  <si>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</si>
  <si>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</si>
  <si>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</si>
  <si>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</si>
  <si>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</si>
  <si>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</si>
  <si>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</si>
  <si>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</si>
  <si>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</si>
  <si>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</si>
  <si>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</si>
  <si>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</si>
  <si>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</si>
  <si>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</si>
  <si>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</si>
  <si>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</si>
  <si>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</si>
  <si>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</si>
  <si>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</si>
  <si>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</si>
  <si>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</si>
  <si>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</si>
  <si>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</si>
  <si>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</si>
  <si>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</si>
  <si>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</si>
  <si>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</si>
  <si>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</si>
  <si>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</si>
  <si>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</si>
  <si>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</si>
  <si>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</si>
  <si>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</si>
  <si>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</si>
  <si>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</si>
  <si>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</si>
  <si>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</si>
  <si>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</si>
  <si>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</si>
  <si>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</si>
  <si>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</si>
  <si>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</si>
  <si>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</si>
  <si>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</si>
  <si>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</si>
  <si>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</si>
  <si>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</si>
  <si>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</si>
  <si>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</si>
  <si>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</si>
  <si>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</si>
  <si>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</si>
  <si>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</si>
  <si>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</si>
  <si>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</si>
  <si>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</si>
  <si>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</si>
  <si>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</si>
  <si>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</si>
  <si>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</si>
  <si>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</si>
  <si>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</si>
  <si>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</si>
  <si>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</si>
  <si>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</si>
  <si>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</si>
  <si>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</si>
  <si>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</si>
  <si>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</si>
  <si>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</si>
  <si>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</si>
  <si>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</si>
  <si>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</si>
  <si>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</si>
  <si>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</si>
  <si>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</si>
  <si>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</si>
  <si>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</si>
  <si>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</si>
  <si>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</si>
  <si>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</si>
  <si>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</si>
  <si>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</si>
  <si>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</si>
  <si>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</si>
  <si>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</si>
  <si>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</si>
  <si>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</si>
  <si>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</si>
  <si>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</si>
  <si>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</si>
  <si>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</si>
  <si>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</si>
  <si>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</si>
  <si>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</si>
  <si>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</si>
  <si>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</si>
  <si>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</si>
  <si>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</si>
  <si>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</si>
  <si>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</si>
  <si>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</si>
  <si>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</si>
  <si>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</si>
  <si>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</si>
  <si>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</si>
  <si>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</si>
  <si>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</si>
  <si>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</si>
  <si>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</si>
  <si>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</si>
  <si>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</si>
  <si>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</si>
  <si>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</si>
  <si>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</si>
  <si>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</si>
  <si>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</si>
  <si>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</si>
  <si>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</si>
  <si>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</si>
  <si>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</si>
  <si>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</si>
  <si>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</si>
  <si>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</si>
  <si>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</si>
  <si>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</si>
  <si>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</si>
  <si>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</si>
  <si>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</si>
  <si>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</si>
  <si>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</si>
  <si>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</si>
  <si>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</si>
  <si>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</si>
  <si>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</si>
  <si>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</si>
  <si>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</si>
  <si>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</si>
  <si>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</si>
  <si>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</si>
  <si>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</si>
  <si>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</si>
  <si>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</si>
  <si>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</si>
  <si>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</si>
  <si>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</si>
  <si>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</si>
  <si>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</si>
  <si>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</si>
  <si>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</si>
  <si>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</si>
  <si>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</si>
  <si>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</si>
  <si>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</si>
  <si>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</si>
  <si>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</si>
  <si>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</si>
  <si>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</si>
  <si>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</si>
  <si>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</si>
  <si>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</si>
  <si>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</si>
  <si>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</si>
  <si>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</si>
  <si>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</si>
  <si>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</si>
  <si>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</si>
  <si>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</si>
  <si>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</si>
  <si>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</si>
  <si>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</si>
  <si>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</si>
  <si>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</si>
  <si>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</si>
  <si>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</si>
  <si>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</si>
  <si>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</si>
  <si>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</si>
  <si>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</si>
  <si>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</si>
  <si>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</si>
  <si>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</si>
  <si>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</si>
  <si>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</si>
  <si>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</si>
  <si>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</si>
  <si>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</si>
  <si>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</si>
  <si>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</si>
  <si>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</si>
  <si>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</si>
  <si>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</si>
  <si>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</si>
  <si>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</si>
  <si>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</si>
  <si>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</si>
  <si>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</si>
  <si>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</si>
  <si>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</si>
  <si>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</si>
  <si>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</si>
  <si>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</si>
  <si>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</si>
  <si>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</si>
  <si>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</si>
  <si>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</si>
  <si>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</si>
  <si>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</si>
  <si>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</si>
  <si>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</si>
  <si>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</si>
  <si>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</si>
  <si>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</si>
  <si>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</si>
  <si>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</si>
  <si>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</si>
  <si>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</si>
  <si>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</si>
  <si>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</si>
  <si>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</si>
  <si>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</si>
  <si>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</si>
  <si>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</si>
  <si>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</si>
  <si>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</si>
  <si>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</si>
  <si>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</si>
  <si>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</si>
  <si>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</si>
  <si>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</si>
  <si>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</si>
  <si>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</si>
  <si>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</si>
  <si>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</si>
  <si>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</si>
  <si>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</si>
  <si>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</si>
  <si>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</si>
  <si>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</si>
  <si>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</si>
  <si>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</si>
  <si>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</si>
  <si>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</si>
  <si>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</si>
  <si>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</si>
  <si>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</si>
  <si>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</si>
  <si>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</si>
  <si>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</si>
  <si>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</si>
  <si>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</si>
  <si>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</si>
  <si>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</si>
  <si>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</si>
  <si>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</si>
  <si>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</si>
  <si>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</si>
  <si>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</si>
  <si>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</si>
  <si>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</si>
  <si>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</si>
  <si>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</si>
  <si>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</si>
  <si>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</si>
  <si>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</si>
  <si>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</si>
  <si>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</si>
  <si>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</si>
  <si>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</si>
  <si>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</si>
  <si>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</si>
  <si>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</si>
  <si>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</si>
  <si>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</si>
  <si>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</si>
  <si>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</si>
  <si>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</si>
  <si>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</si>
  <si>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</si>
  <si>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</si>
  <si>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</si>
  <si>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</si>
  <si>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</si>
  <si>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</si>
  <si>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</si>
  <si>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</si>
  <si>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</si>
  <si>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</si>
  <si>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</si>
  <si>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</si>
  <si>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</si>
  <si>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</si>
  <si>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</si>
  <si>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</si>
  <si>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</si>
  <si>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</si>
  <si>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</si>
  <si>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</si>
  <si>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</si>
  <si>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</si>
  <si>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</si>
  <si>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</si>
  <si>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</si>
  <si>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</si>
  <si>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</si>
  <si>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</si>
  <si>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</si>
  <si>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</si>
  <si>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</si>
  <si>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</si>
  <si>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</si>
  <si>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</si>
  <si>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</si>
  <si>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</si>
  <si>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</si>
  <si>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</si>
  <si>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</si>
  <si>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</si>
  <si>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</si>
  <si>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</si>
  <si>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</si>
  <si>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</si>
  <si>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</si>
  <si>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</si>
  <si>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</si>
  <si>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</si>
  <si>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</si>
  <si>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</si>
  <si>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</si>
  <si>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</si>
  <si>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</si>
  <si>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</si>
  <si>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</si>
  <si>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</si>
  <si>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</si>
  <si>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</si>
  <si>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</si>
  <si>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</si>
  <si>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</si>
  <si>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</si>
  <si>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</si>
  <si>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</si>
  <si>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</si>
  <si>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</si>
  <si>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</si>
  <si>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</si>
  <si>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</si>
  <si>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</si>
  <si>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</si>
  <si>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</si>
  <si>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</si>
  <si>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</si>
  <si>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</si>
  <si>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</si>
  <si>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</si>
  <si>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</si>
  <si>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</si>
  <si>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</si>
  <si>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</si>
  <si>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</si>
  <si>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</si>
  <si>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</si>
  <si>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</si>
  <si>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</si>
  <si>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</si>
  <si>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</si>
  <si>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</si>
  <si>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</si>
  <si>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</si>
  <si>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</si>
  <si>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</si>
  <si>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</si>
  <si>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</si>
  <si>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</si>
  <si>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</si>
  <si>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</si>
  <si>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</si>
  <si>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</si>
  <si>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</si>
  <si>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</si>
  <si>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</si>
  <si>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</si>
  <si>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</si>
  <si>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</si>
  <si>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</si>
  <si>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</si>
  <si>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</si>
  <si>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</si>
  <si>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</si>
  <si>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</si>
  <si>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</si>
  <si>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</si>
  <si>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</si>
  <si>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</si>
  <si>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</si>
  <si>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</si>
  <si>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</si>
  <si>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</si>
  <si>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</si>
  <si>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</si>
  <si>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</si>
  <si>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</si>
  <si>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</si>
  <si>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</si>
  <si>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</si>
  <si>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</si>
  <si>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</si>
  <si>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</si>
  <si>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</si>
  <si>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</si>
  <si>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</si>
  <si>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</si>
  <si>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</si>
  <si>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</si>
  <si>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</si>
  <si>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</si>
  <si>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</si>
  <si>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</si>
  <si>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</si>
  <si>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</si>
  <si>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</si>
  <si>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</si>
  <si>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</si>
  <si>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</si>
  <si>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</si>
  <si>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</si>
  <si>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</si>
  <si>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</si>
  <si>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</si>
  <si>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</si>
  <si>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</si>
  <si>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</si>
  <si>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</si>
  <si>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</si>
  <si>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</si>
  <si>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</si>
  <si>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</si>
  <si>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</si>
  <si>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</si>
  <si>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</si>
  <si>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</si>
  <si>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</si>
  <si>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</si>
  <si>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</si>
  <si>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</si>
  <si>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</si>
  <si>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</si>
  <si>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</si>
  <si>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</si>
  <si>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</si>
  <si>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</si>
  <si>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</si>
  <si>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</si>
  <si>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</si>
  <si>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</si>
  <si>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</si>
  <si>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</si>
  <si>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</si>
  <si>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</si>
  <si>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</si>
  <si>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</si>
  <si>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</si>
  <si>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</si>
  <si>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</si>
  <si>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</si>
  <si>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</si>
  <si>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</si>
  <si>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</si>
  <si>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</si>
  <si>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</si>
  <si>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</si>
  <si>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</si>
  <si>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</si>
  <si>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</si>
  <si>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</si>
  <si>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</si>
  <si>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</si>
  <si>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</si>
  <si>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</si>
  <si>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</si>
  <si>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</si>
  <si>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</si>
  <si>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</si>
  <si>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</si>
  <si>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</si>
  <si>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</si>
  <si>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</si>
  <si>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</si>
  <si>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</si>
  <si>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</si>
  <si>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</si>
  <si>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</si>
  <si>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</si>
  <si>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</si>
  <si>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</si>
  <si>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</si>
  <si>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</si>
  <si>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</si>
  <si>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</si>
  <si>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</si>
  <si>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</si>
  <si>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</si>
  <si>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</si>
  <si>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</si>
  <si>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</si>
  <si>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</si>
  <si>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</si>
  <si>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</si>
  <si>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</si>
  <si>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</si>
  <si>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</si>
  <si>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</si>
  <si>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</si>
  <si>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</si>
  <si>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</si>
  <si>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</si>
  <si>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</si>
  <si>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</si>
  <si>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</si>
  <si>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</si>
  <si>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</si>
  <si>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</si>
  <si>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</si>
  <si>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</si>
  <si>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</si>
  <si>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</si>
  <si>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</si>
  <si>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</si>
  <si>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</si>
  <si>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</si>
  <si>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</si>
  <si>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</si>
  <si>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</si>
  <si>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</si>
  <si>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</si>
  <si>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</si>
  <si>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</si>
  <si>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</si>
  <si>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</si>
  <si>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</si>
  <si>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</si>
  <si>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</si>
  <si>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</si>
  <si>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</si>
  <si>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</si>
  <si>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</si>
  <si>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</si>
  <si>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</si>
  <si>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</si>
  <si>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</si>
  <si>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</si>
  <si>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</si>
  <si>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</si>
  <si>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</si>
  <si>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</si>
  <si>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</si>
  <si>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</si>
  <si>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</si>
  <si>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</si>
  <si>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</si>
  <si>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</si>
  <si>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</si>
  <si>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</si>
  <si>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</si>
  <si>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</si>
  <si>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</si>
  <si>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</si>
  <si>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</si>
  <si>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</si>
  <si>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</si>
  <si>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</si>
  <si>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</si>
  <si>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</si>
  <si>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</si>
  <si>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</si>
  <si>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</si>
  <si>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</si>
  <si>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</si>
  <si>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</si>
  <si>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</si>
  <si>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</si>
  <si>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</si>
  <si>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</si>
  <si>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</si>
  <si>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</si>
  <si>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</si>
  <si>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</si>
  <si>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</si>
  <si>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</si>
  <si>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</si>
  <si>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</si>
  <si>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</si>
  <si>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</si>
  <si>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</si>
  <si>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</si>
  <si>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</si>
  <si>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</si>
  <si>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</si>
  <si>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</si>
  <si>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</si>
  <si>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</si>
  <si>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</si>
  <si>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</si>
  <si>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</si>
  <si>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</si>
  <si>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</si>
  <si>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</si>
  <si>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</si>
  <si>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</si>
  <si>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</si>
  <si>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</si>
  <si>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</si>
  <si>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</si>
  <si>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</si>
  <si>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</si>
  <si>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</si>
  <si>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</si>
  <si>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</si>
  <si>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</si>
  <si>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</si>
  <si>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</si>
  <si>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</si>
  <si>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</si>
  <si>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</si>
  <si>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</si>
  <si>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</si>
  <si>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</si>
  <si>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</si>
  <si>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</si>
  <si>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</si>
  <si>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</si>
  <si>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</si>
  <si>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</si>
  <si>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</si>
  <si>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</si>
  <si>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</si>
  <si>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</si>
  <si>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</si>
  <si>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</si>
  <si>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</si>
  <si>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</si>
  <si>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</si>
  <si>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</si>
  <si>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</si>
  <si>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</si>
  <si>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</si>
  <si>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</si>
  <si>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</si>
  <si>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</si>
  <si>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</si>
  <si>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</si>
  <si>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</si>
  <si>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</si>
  <si>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</si>
  <si>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</si>
  <si>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</si>
  <si>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</si>
  <si>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</si>
  <si>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</si>
  <si>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</si>
  <si>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</si>
  <si>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</si>
  <si>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</si>
  <si>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</si>
  <si>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</si>
  <si>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</si>
  <si>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</si>
  <si>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</si>
  <si>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</si>
  <si>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</si>
  <si>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</si>
  <si>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</si>
  <si>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</si>
  <si>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</si>
  <si>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</si>
  <si>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</si>
  <si>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</si>
  <si>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</si>
  <si>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</si>
  <si>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</si>
  <si>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</si>
  <si>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</si>
  <si>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</si>
  <si>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</si>
  <si>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</si>
  <si>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</si>
  <si>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</si>
  <si>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</si>
  <si>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</si>
  <si>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</si>
  <si>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</si>
  <si>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</si>
  <si>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</si>
  <si>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</si>
  <si>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</si>
  <si>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</si>
  <si>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</si>
  <si>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</si>
  <si>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</si>
  <si>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</si>
  <si>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</si>
  <si>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</si>
  <si>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</si>
  <si>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</si>
  <si>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</si>
  <si>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</si>
  <si>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</si>
  <si>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</si>
  <si>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</si>
  <si>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</si>
  <si>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</si>
  <si>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</si>
  <si>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</si>
  <si>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</si>
  <si>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</si>
  <si>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</si>
  <si>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</si>
  <si>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</si>
  <si>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</si>
  <si>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</si>
  <si>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</si>
  <si>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</si>
  <si>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</si>
  <si>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</si>
  <si>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</si>
  <si>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</si>
  <si>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</si>
  <si>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</si>
  <si>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</si>
  <si>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</si>
  <si>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</si>
  <si>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</si>
  <si>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</si>
  <si>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</si>
  <si>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</si>
  <si>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</si>
  <si>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</si>
  <si>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</si>
  <si>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</si>
  <si>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</si>
  <si>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</si>
  <si>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</si>
  <si>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</si>
  <si>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</si>
  <si>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</si>
  <si>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</si>
  <si>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</si>
  <si>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</si>
  <si>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</si>
  <si>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</si>
  <si>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</si>
  <si>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</si>
  <si>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</si>
  <si>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</si>
  <si>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</si>
  <si>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</si>
  <si>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</si>
  <si>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</si>
  <si>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</si>
  <si>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</si>
  <si>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</si>
  <si>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</si>
  <si>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</si>
  <si>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</si>
  <si>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</si>
  <si>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</si>
  <si>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</si>
  <si>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</si>
  <si>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</si>
  <si>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</si>
  <si>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</si>
  <si>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</si>
  <si>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</si>
  <si>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</si>
  <si>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</si>
  <si>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</si>
  <si>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</si>
  <si>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</si>
  <si>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</si>
  <si>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</si>
  <si>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</si>
  <si>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</si>
  <si>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</si>
  <si>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</si>
  <si>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</si>
  <si>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</si>
  <si>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</si>
  <si>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</si>
  <si>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</si>
  <si>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</si>
  <si>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</si>
  <si>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</si>
  <si>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</si>
  <si>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</si>
  <si>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</si>
  <si>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</si>
  <si>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</si>
  <si>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</si>
  <si>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</si>
  <si>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</si>
  <si>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</si>
  <si>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</si>
  <si>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</si>
  <si>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</si>
  <si>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</si>
  <si>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</si>
  <si>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</si>
  <si>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</si>
  <si>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</si>
  <si>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</si>
  <si>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</si>
  <si>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</si>
  <si>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</si>
  <si>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</si>
  <si>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</si>
  <si>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</si>
  <si>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</si>
  <si>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</si>
  <si>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</si>
  <si>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</si>
  <si>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</si>
  <si>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</si>
  <si>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</si>
  <si>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</si>
  <si>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</si>
  <si>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</si>
  <si>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</si>
  <si>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</si>
  <si>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</si>
  <si>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</si>
  <si>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</si>
  <si>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</si>
  <si>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</si>
  <si>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</si>
  <si>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</si>
  <si>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</si>
  <si>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</si>
  <si>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</si>
  <si>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</si>
  <si>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</si>
  <si>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</si>
  <si>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</si>
  <si>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</si>
  <si>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</si>
  <si>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</si>
  <si>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</si>
  <si>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</si>
  <si>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</si>
  <si>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</si>
  <si>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</si>
  <si>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</si>
  <si>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</si>
  <si>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</si>
  <si>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</si>
  <si>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</si>
  <si>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</si>
  <si>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</si>
  <si>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</si>
  <si>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</si>
  <si>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</si>
  <si>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</si>
  <si>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</si>
  <si>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</si>
  <si>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</si>
  <si>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</si>
  <si>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</si>
  <si>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</si>
  <si>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</si>
  <si>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</si>
  <si>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</si>
  <si>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</si>
  <si>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</si>
  <si>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</si>
  <si>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</si>
  <si>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</si>
  <si>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</si>
  <si>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</si>
  <si>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</si>
  <si>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</si>
  <si>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</si>
  <si>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</si>
  <si>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</si>
  <si>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</si>
  <si>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</si>
  <si>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</si>
  <si>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</si>
  <si>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</si>
  <si>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</si>
  <si>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</si>
  <si>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</si>
  <si>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</si>
  <si>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</si>
  <si>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</si>
  <si>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</si>
  <si>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</si>
  <si>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</si>
  <si>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</si>
  <si>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</si>
  <si>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</si>
  <si>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</si>
  <si>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</si>
  <si>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</si>
  <si>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</si>
  <si>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</si>
  <si>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</si>
  <si>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</si>
  <si>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</si>
  <si>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</si>
  <si>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</si>
  <si>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</si>
  <si>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</si>
  <si>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</si>
  <si>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</si>
  <si>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</si>
  <si>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</si>
  <si>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</si>
  <si>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</si>
  <si>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</si>
  <si>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</si>
  <si>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</si>
  <si>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</si>
  <si>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</si>
  <si>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</si>
  <si>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</si>
  <si>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</si>
  <si>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</si>
  <si>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</si>
  <si>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</si>
  <si>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</si>
  <si>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</si>
  <si>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</si>
  <si>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</si>
  <si>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</si>
  <si>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</si>
  <si>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</si>
  <si>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</si>
  <si>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</si>
  <si>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</si>
  <si>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</si>
  <si>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</si>
  <si>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</si>
  <si>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</si>
  <si>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</si>
  <si>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</si>
  <si>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</si>
  <si>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</si>
  <si>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</si>
  <si>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</si>
  <si>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</si>
  <si>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</si>
  <si>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</si>
  <si>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</si>
  <si>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</si>
  <si>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</si>
  <si>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</si>
  <si>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</si>
  <si>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</si>
  <si>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</si>
  <si>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</si>
  <si>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</si>
  <si>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</si>
  <si>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</si>
  <si>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</si>
  <si>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</si>
  <si>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</si>
  <si>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</si>
  <si>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</si>
  <si>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</si>
  <si>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</si>
  <si>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</si>
  <si>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</si>
  <si>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</si>
  <si>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</si>
  <si>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</si>
  <si>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</si>
  <si>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</si>
  <si>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</si>
  <si>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</si>
  <si>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</si>
  <si>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</si>
  <si>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</si>
  <si>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</si>
  <si>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</si>
  <si>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</si>
  <si>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</si>
  <si>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</si>
  <si>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</si>
  <si>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</si>
  <si>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</si>
  <si>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</si>
  <si>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</si>
  <si>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</si>
  <si>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</si>
  <si>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</si>
  <si>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</si>
  <si>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</si>
  <si>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</si>
  <si>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</si>
  <si>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</si>
  <si>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</si>
  <si>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</si>
  <si>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</si>
  <si>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</si>
  <si>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</si>
  <si>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</si>
  <si>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</si>
  <si>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</si>
  <si>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</si>
  <si>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</si>
  <si>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</si>
  <si>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</si>
  <si>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</si>
  <si>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</si>
  <si>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</si>
  <si>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</si>
  <si>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</si>
  <si>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</si>
  <si>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</si>
  <si>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</si>
  <si>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</si>
  <si>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</si>
  <si>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</si>
  <si>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</si>
  <si>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</si>
  <si>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</si>
  <si>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</si>
  <si>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</si>
  <si>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</si>
  <si>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</si>
  <si>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</si>
  <si>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</si>
  <si>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</si>
  <si>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</si>
  <si>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</si>
  <si>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</si>
  <si>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</si>
  <si>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</si>
  <si>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</si>
  <si>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</si>
  <si>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</si>
  <si>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</si>
  <si>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</si>
  <si>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</si>
  <si>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</si>
  <si>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</si>
  <si>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</si>
  <si>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</si>
  <si>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</si>
  <si>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</si>
  <si>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</si>
  <si>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</si>
  <si>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</si>
  <si>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</si>
  <si>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</si>
  <si>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</si>
  <si>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</si>
  <si>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</si>
  <si>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</si>
  <si>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</si>
  <si>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</si>
  <si>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</si>
  <si>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</si>
  <si>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</si>
  <si>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</si>
  <si>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</si>
  <si>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</si>
  <si>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</si>
  <si>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</si>
  <si>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</si>
  <si>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</si>
  <si>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</si>
  <si>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</si>
  <si>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</si>
  <si>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</si>
  <si>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</si>
  <si>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</si>
  <si>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</si>
  <si>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</si>
  <si>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</si>
  <si>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</si>
  <si>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</si>
  <si>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</si>
  <si>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</si>
  <si>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</si>
  <si>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</si>
  <si>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</si>
  <si>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</si>
  <si>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</si>
  <si>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</si>
  <si>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</si>
  <si>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</si>
  <si>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</si>
  <si>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</si>
  <si>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</si>
  <si>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</si>
  <si>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</si>
  <si>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</si>
  <si>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</si>
  <si>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</si>
  <si>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</si>
  <si>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</si>
  <si>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</si>
  <si>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</si>
  <si>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</si>
  <si>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</si>
  <si>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</si>
  <si>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</si>
  <si>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</si>
  <si>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</si>
  <si>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</si>
  <si>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</si>
  <si>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</si>
  <si>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</si>
  <si>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</si>
  <si>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</si>
  <si>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</si>
  <si>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</si>
  <si>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</si>
  <si>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</si>
  <si>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</si>
  <si>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</si>
  <si>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</si>
  <si>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</si>
  <si>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</si>
  <si>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</si>
  <si>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</si>
  <si>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</si>
  <si>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</si>
  <si>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</si>
  <si>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</si>
  <si>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</si>
  <si>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</si>
  <si>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</si>
  <si>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</si>
  <si>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</si>
  <si>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</si>
  <si>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</si>
  <si>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</si>
  <si>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</si>
  <si>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</si>
  <si>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</si>
  <si>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</si>
  <si>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</si>
  <si>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</si>
  <si>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</si>
  <si>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</si>
  <si>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</si>
  <si>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</si>
  <si>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</si>
  <si>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</si>
  <si>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</si>
  <si>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</si>
  <si>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</si>
  <si>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</si>
  <si>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</si>
  <si>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</si>
  <si>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</si>
  <si>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</si>
  <si>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</si>
  <si>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</si>
  <si>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</si>
  <si>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</si>
  <si>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</si>
  <si>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</si>
  <si>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</si>
  <si>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</si>
  <si>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</si>
  <si>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</si>
  <si>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</si>
  <si>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</si>
  <si>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</si>
  <si>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</si>
  <si>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</si>
  <si>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</si>
  <si>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</si>
  <si>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</si>
  <si>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</si>
  <si>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</si>
  <si>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</si>
  <si>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</si>
  <si>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</si>
  <si>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</si>
  <si>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</si>
  <si>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</si>
  <si>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</si>
  <si>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</si>
  <si>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</si>
  <si>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</si>
  <si>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</si>
  <si>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</si>
  <si>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</si>
  <si>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</si>
  <si>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</si>
  <si>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</si>
  <si>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</si>
  <si>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</si>
  <si>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</si>
  <si>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</si>
  <si>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</si>
  <si>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</si>
  <si>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</si>
  <si>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</si>
  <si>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</si>
  <si>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</si>
  <si>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</si>
  <si>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</si>
  <si>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</si>
  <si>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</si>
  <si>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</si>
  <si>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</si>
  <si>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</si>
  <si>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</si>
  <si>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</si>
  <si>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</si>
  <si>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</si>
  <si>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</si>
  <si>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</si>
  <si>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</si>
  <si>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</si>
  <si>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</si>
  <si>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</si>
  <si>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</si>
  <si>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</si>
  <si>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</si>
  <si>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</si>
  <si>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</si>
  <si>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</si>
  <si>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</si>
  <si>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</si>
  <si>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</si>
  <si>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</si>
  <si>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</si>
  <si>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</si>
  <si>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</si>
  <si>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</si>
  <si>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</si>
  <si>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</si>
  <si>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</si>
  <si>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</si>
  <si>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</si>
  <si>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</si>
  <si>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</si>
  <si>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</si>
  <si>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</si>
  <si>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</si>
  <si>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</si>
  <si>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</si>
  <si>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</si>
  <si>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</si>
  <si>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</si>
  <si>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</si>
  <si>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</si>
  <si>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</si>
  <si>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</si>
  <si>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</si>
  <si>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</si>
  <si>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</si>
  <si>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</si>
  <si>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</si>
  <si>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</si>
  <si>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</si>
  <si>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</si>
  <si>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</si>
  <si>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</si>
  <si>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</si>
  <si>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</si>
  <si>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</si>
  <si>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</si>
  <si>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</si>
  <si>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</si>
  <si>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</si>
  <si>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</si>
  <si>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</si>
  <si>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</si>
  <si>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</si>
  <si>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</si>
  <si>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</si>
  <si>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</si>
  <si>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</si>
  <si>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</si>
  <si>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</si>
  <si>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</si>
  <si>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</si>
  <si>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</si>
  <si>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</si>
  <si>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</si>
  <si>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</si>
  <si>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</si>
  <si>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</si>
  <si>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</si>
  <si>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</si>
  <si>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</si>
  <si>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</si>
  <si>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</si>
  <si>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</si>
  <si>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</si>
  <si>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</si>
  <si>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</si>
  <si>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</si>
  <si>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</si>
  <si>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</si>
  <si>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</si>
  <si>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</si>
  <si>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</si>
  <si>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</si>
  <si>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</si>
  <si>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</si>
  <si>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</si>
  <si>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</si>
  <si>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</si>
  <si>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</si>
  <si>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</si>
  <si>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</si>
  <si>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</si>
  <si>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</si>
  <si>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</si>
  <si>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</si>
  <si>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</si>
  <si>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</si>
  <si>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</si>
  <si>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</si>
  <si>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</si>
  <si>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</si>
  <si>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</si>
  <si>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</si>
  <si>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</si>
  <si>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</si>
  <si>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</si>
  <si>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</si>
  <si>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</si>
  <si>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</si>
  <si>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</si>
  <si>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</si>
  <si>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</si>
  <si>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</si>
  <si>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</si>
  <si>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</si>
  <si>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</si>
  <si>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</si>
  <si>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</si>
  <si>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</si>
  <si>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</si>
  <si>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</si>
  <si>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</si>
  <si>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</si>
  <si>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</si>
  <si>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</si>
  <si>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</si>
  <si>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</si>
  <si>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</si>
  <si>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</si>
  <si>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</si>
  <si>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</si>
  <si>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</si>
  <si>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</si>
  <si>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</si>
  <si>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</si>
  <si>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</si>
  <si>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</si>
  <si>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</si>
  <si>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</si>
  <si>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</si>
  <si>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</si>
  <si>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</si>
  <si>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</si>
  <si>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</si>
  <si>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</si>
  <si>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</si>
  <si>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</si>
  <si>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</si>
  <si>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</si>
  <si>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</si>
  <si>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</si>
  <si>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</si>
  <si>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</si>
  <si>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</si>
  <si>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</si>
  <si>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</si>
  <si>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</si>
  <si>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</si>
  <si>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</si>
  <si>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</si>
  <si>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</si>
  <si>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</si>
  <si>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</si>
  <si>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</si>
  <si>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</si>
  <si>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</si>
  <si>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</si>
  <si>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</si>
  <si>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</si>
  <si>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</si>
  <si>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</si>
  <si>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</si>
  <si>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</si>
  <si>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</si>
  <si>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</si>
  <si>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</si>
  <si>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</si>
  <si>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</si>
  <si>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</si>
  <si>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</si>
  <si>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</si>
  <si>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</si>
  <si>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</si>
  <si>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</si>
  <si>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</si>
  <si>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</si>
  <si>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</si>
  <si>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</si>
  <si>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</si>
  <si>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</si>
  <si>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</si>
  <si>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</si>
  <si>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</si>
  <si>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</si>
  <si>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</si>
  <si>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</si>
  <si>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</si>
  <si>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</si>
  <si>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</si>
  <si>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</si>
  <si>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</si>
  <si>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</si>
  <si>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</si>
  <si>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</si>
  <si>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</si>
  <si>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</si>
  <si>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</si>
  <si>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</si>
  <si>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</si>
  <si>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</si>
  <si>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</si>
  <si>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</si>
  <si>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</si>
  <si>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</si>
  <si>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</si>
  <si>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</si>
  <si>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</si>
  <si>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</si>
  <si>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</si>
  <si>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</si>
  <si>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</si>
  <si>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</si>
  <si>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</si>
  <si>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</si>
  <si>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</si>
  <si>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</si>
  <si>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</si>
  <si>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</si>
  <si>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</si>
  <si>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</si>
  <si>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</si>
  <si>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</si>
  <si>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</si>
  <si>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</si>
  <si>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</si>
  <si>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</si>
  <si>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</si>
  <si>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</si>
  <si>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</si>
  <si>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</si>
  <si>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</si>
  <si>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</si>
  <si>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</si>
  <si>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</si>
  <si>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</si>
  <si>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</si>
  <si>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</si>
  <si>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</si>
  <si>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</si>
  <si>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</si>
  <si>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</si>
  <si>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</si>
  <si>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</si>
  <si>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</si>
  <si>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</si>
  <si>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</si>
  <si>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</si>
  <si>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</si>
  <si>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</si>
  <si>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</si>
  <si>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</si>
  <si>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</si>
  <si>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</si>
  <si>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</si>
  <si>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</si>
  <si>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</si>
  <si>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</si>
  <si>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</si>
  <si>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</si>
  <si>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</si>
  <si>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</si>
  <si>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</si>
  <si>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</si>
  <si>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</si>
  <si>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</si>
  <si>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</si>
  <si>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</si>
  <si>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</si>
  <si>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</si>
  <si>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</si>
  <si>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</si>
  <si>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</si>
  <si>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</si>
  <si>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</si>
  <si>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</si>
  <si>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</si>
  <si>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</si>
  <si>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</si>
  <si>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</si>
  <si>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</si>
  <si>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</si>
  <si>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</si>
  <si>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</si>
  <si>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</si>
  <si>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</si>
  <si>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</si>
  <si>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</si>
  <si>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</si>
  <si>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</si>
  <si>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</si>
  <si>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</si>
  <si>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</si>
  <si>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</si>
  <si>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</si>
  <si>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</si>
  <si>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</si>
  <si>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</si>
  <si>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</si>
  <si>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</si>
  <si>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</si>
  <si>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</si>
  <si>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</si>
  <si>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</si>
  <si>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</si>
  <si>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</si>
  <si>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</si>
  <si>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</si>
  <si>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</si>
  <si>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</si>
  <si>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</si>
  <si>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</si>
  <si>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</si>
  <si>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</si>
  <si>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</si>
  <si>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</si>
  <si>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</si>
  <si>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</si>
  <si>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</si>
  <si>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</si>
  <si>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</si>
  <si>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</si>
  <si>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</si>
  <si>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</si>
  <si>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</si>
  <si>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</si>
  <si>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</si>
  <si>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</si>
  <si>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</si>
  <si>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</si>
  <si>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</si>
  <si>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</si>
  <si>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</si>
  <si>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</si>
  <si>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</si>
  <si>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</si>
  <si>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</si>
  <si>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</si>
  <si>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</si>
  <si>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</si>
  <si>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</si>
  <si>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</si>
  <si>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</si>
  <si>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</si>
  <si>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</si>
  <si>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</si>
  <si>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</si>
  <si>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</si>
  <si>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</si>
  <si>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</si>
  <si>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</si>
  <si>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</si>
  <si>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</si>
  <si>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</si>
  <si>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</si>
  <si>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</si>
  <si>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</si>
  <si>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</si>
  <si>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</si>
  <si>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</si>
  <si>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</si>
  <si>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</si>
  <si>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</si>
  <si>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</si>
  <si>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</si>
  <si>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</si>
  <si>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</si>
  <si>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</si>
  <si>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</si>
  <si>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</si>
  <si>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</si>
  <si>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</si>
  <si>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</si>
  <si>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</si>
  <si>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</si>
  <si>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</si>
  <si>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</si>
  <si>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</si>
  <si>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</si>
  <si>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</si>
  <si>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</si>
  <si>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</si>
  <si>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</si>
  <si>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</si>
  <si>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</si>
  <si>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</si>
  <si>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</si>
  <si>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</si>
  <si>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</si>
  <si>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</si>
  <si>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</si>
  <si>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</si>
  <si>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</si>
  <si>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</si>
  <si>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</si>
  <si>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</si>
  <si>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</si>
  <si>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</si>
  <si>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</si>
  <si>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</si>
  <si>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</si>
  <si>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</si>
  <si>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</si>
  <si>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</si>
  <si>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</si>
  <si>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</si>
  <si>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</si>
  <si>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</si>
  <si>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</si>
  <si>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</si>
  <si>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</si>
  <si>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</si>
  <si>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</si>
  <si>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</si>
  <si>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</si>
  <si>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</si>
  <si>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</si>
  <si>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</si>
  <si>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</si>
  <si>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</si>
  <si>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</si>
  <si>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</si>
  <si>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</si>
  <si>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</si>
  <si>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</si>
  <si>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</si>
  <si>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</si>
  <si>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</si>
  <si>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</si>
  <si>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</si>
  <si>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</si>
  <si>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</si>
  <si>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</si>
  <si>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</si>
  <si>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</si>
  <si>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</si>
  <si>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</si>
  <si>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</si>
  <si>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</si>
  <si>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</si>
  <si>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</si>
  <si>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</si>
  <si>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</si>
  <si>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</si>
  <si>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</si>
  <si>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</si>
  <si>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</si>
  <si>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</si>
  <si>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</si>
  <si>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</si>
  <si>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</si>
  <si>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</si>
  <si>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</si>
  <si>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</si>
  <si>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</si>
  <si>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</si>
  <si>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</si>
  <si>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</si>
  <si>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</si>
  <si>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</si>
  <si>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</si>
  <si>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</si>
  <si>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</si>
  <si>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</si>
  <si>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</si>
  <si>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</si>
  <si>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</si>
  <si>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</si>
  <si>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</si>
  <si>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</si>
  <si>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</si>
  <si>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</si>
  <si>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</si>
  <si>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</si>
  <si>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</si>
  <si>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</si>
  <si>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</si>
  <si>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</si>
  <si>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</si>
  <si>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</si>
  <si>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</si>
  <si>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</si>
  <si>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</si>
  <si>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</si>
  <si>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</si>
  <si>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</si>
  <si>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</si>
  <si>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</si>
  <si>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</si>
  <si>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</si>
  <si>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</si>
  <si>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</si>
  <si>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</si>
  <si>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</si>
  <si>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</si>
  <si>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</si>
  <si>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</si>
  <si>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</si>
  <si>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</si>
  <si>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</si>
  <si>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</si>
  <si>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</si>
  <si>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</si>
  <si>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</si>
  <si>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</si>
  <si>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</si>
  <si>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</si>
  <si>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</si>
  <si>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</si>
  <si>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</si>
  <si>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</si>
  <si>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</si>
  <si>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</si>
  <si>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</si>
  <si>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</si>
  <si>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</si>
  <si>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</si>
  <si>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</si>
  <si>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</si>
  <si>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</si>
  <si>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</si>
  <si>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</si>
  <si>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</si>
  <si>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</si>
  <si>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</si>
  <si>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</si>
  <si>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</si>
  <si>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</si>
  <si>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</si>
  <si>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</si>
  <si>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</si>
  <si>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</si>
  <si>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</si>
  <si>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</si>
  <si>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</si>
  <si>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</si>
  <si>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</si>
  <si>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</si>
  <si>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</si>
  <si>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</si>
  <si>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</si>
  <si>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</si>
  <si>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</si>
  <si>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</si>
  <si>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</si>
  <si>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</si>
  <si>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</si>
  <si>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</si>
  <si>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</si>
  <si>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</si>
  <si>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</si>
  <si>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</si>
  <si>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</si>
  <si>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</si>
  <si>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</si>
  <si>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</si>
  <si>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</si>
  <si>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</si>
  <si>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</si>
  <si>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</si>
  <si>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</si>
  <si>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</si>
  <si>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</si>
  <si>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</si>
  <si>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</si>
  <si>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</si>
  <si>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</si>
  <si>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</si>
  <si>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</si>
  <si>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</si>
  <si>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</si>
  <si>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</si>
  <si>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</si>
  <si>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</si>
  <si>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</si>
  <si>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</si>
  <si>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</si>
  <si>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</si>
  <si>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</si>
  <si>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</si>
  <si>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</si>
  <si>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</si>
  <si>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</si>
  <si>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</si>
  <si>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</si>
  <si>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</si>
  <si>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</si>
  <si>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</si>
  <si>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</si>
  <si>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</si>
  <si>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</si>
  <si>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</si>
  <si>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</si>
  <si>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</si>
  <si>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</si>
  <si>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</si>
  <si>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</si>
  <si>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</si>
  <si>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</si>
  <si>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</si>
  <si>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</si>
  <si>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</si>
  <si>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</si>
  <si>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</si>
  <si>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</si>
  <si>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</si>
  <si>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</si>
  <si>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</si>
  <si>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</si>
  <si>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</si>
  <si>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</si>
  <si>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</si>
  <si>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</si>
  <si>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</si>
  <si>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</si>
  <si>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</si>
  <si>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</si>
  <si>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</si>
  <si>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</si>
  <si>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</si>
  <si>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</si>
  <si>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</si>
  <si>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</si>
  <si>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</si>
  <si>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</si>
  <si>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</si>
  <si>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</si>
  <si>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</si>
  <si>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</si>
  <si>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</si>
  <si>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</si>
  <si>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</si>
  <si>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</si>
  <si>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</si>
  <si>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</si>
  <si>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</si>
  <si>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</si>
  <si>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</si>
  <si>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</si>
  <si>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</si>
  <si>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</si>
  <si>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</si>
  <si>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</si>
  <si>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</si>
  <si>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</si>
  <si>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</si>
  <si>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</si>
  <si>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</si>
  <si>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</si>
  <si>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</si>
  <si>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</si>
  <si>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</si>
  <si>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</si>
  <si>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</si>
  <si>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</si>
  <si>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</si>
  <si>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</si>
  <si>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</si>
  <si>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</si>
  <si>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</si>
  <si>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</si>
  <si>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</si>
  <si>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</si>
  <si>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</si>
  <si>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</si>
  <si>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</si>
  <si>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</si>
  <si>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</si>
  <si>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</si>
  <si>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</si>
  <si>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</si>
  <si>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</si>
  <si>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</si>
  <si>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</si>
  <si>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</si>
  <si>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</si>
  <si>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</si>
  <si>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</si>
  <si>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</si>
  <si>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</si>
  <si>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</si>
  <si>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</si>
  <si>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</si>
  <si>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</si>
  <si>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</si>
  <si>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</si>
  <si>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</si>
  <si>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</si>
  <si>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</si>
  <si>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</si>
  <si>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</si>
  <si>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</si>
  <si>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</si>
  <si>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</si>
  <si>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</si>
  <si>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</si>
  <si>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</si>
  <si>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</si>
  <si>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</si>
  <si>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</si>
  <si>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</si>
  <si>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</si>
  <si>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</si>
  <si>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</si>
  <si>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</si>
  <si>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</si>
  <si>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</si>
  <si>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</si>
  <si>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</si>
  <si>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</si>
  <si>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</si>
  <si>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</si>
  <si>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</si>
  <si>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</si>
  <si>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</si>
  <si>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</si>
  <si>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</si>
  <si>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</si>
  <si>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</si>
  <si>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</si>
  <si>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</si>
  <si>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</si>
  <si>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</si>
  <si>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</si>
  <si>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</si>
  <si>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</si>
  <si>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</si>
  <si>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</si>
  <si>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</si>
  <si>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</si>
  <si>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</si>
  <si>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</si>
  <si>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</si>
  <si>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</si>
  <si>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</si>
  <si>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</si>
  <si>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</si>
  <si>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</si>
  <si>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</si>
  <si>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</si>
  <si>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</si>
  <si>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</si>
  <si>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</si>
  <si>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</si>
  <si>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</si>
  <si>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</si>
  <si>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</si>
  <si>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</si>
  <si>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</si>
  <si>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</si>
  <si>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</si>
  <si>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</si>
  <si>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</si>
  <si>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</si>
  <si>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</si>
  <si>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</si>
  <si>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</si>
  <si>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</si>
  <si>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</si>
  <si>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</si>
  <si>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</si>
  <si>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</si>
  <si>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</si>
  <si>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</si>
  <si>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</si>
  <si>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</si>
  <si>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</si>
  <si>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</si>
  <si>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</si>
  <si>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</si>
  <si>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</si>
  <si>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</si>
  <si>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</si>
  <si>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</si>
  <si>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</si>
  <si>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</si>
  <si>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</si>
  <si>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</si>
  <si>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</si>
  <si>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</si>
  <si>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</si>
  <si>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</si>
  <si>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</si>
  <si>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</si>
  <si>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</si>
  <si>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</si>
  <si>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</si>
  <si>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</si>
  <si>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</si>
  <si>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</si>
  <si>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</si>
  <si>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</si>
  <si>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</si>
  <si>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</si>
  <si>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</si>
  <si>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</si>
  <si>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</si>
  <si>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</si>
  <si>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</si>
  <si>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</si>
  <si>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</si>
  <si>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</si>
  <si>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</si>
  <si>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</si>
  <si>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</si>
  <si>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</si>
  <si>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</si>
  <si>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</si>
  <si>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</si>
  <si>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</si>
  <si>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</si>
  <si>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</si>
  <si>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</si>
  <si>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</si>
  <si>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</si>
  <si>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</si>
  <si>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</si>
  <si>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</si>
  <si>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</si>
  <si>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</si>
  <si>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</si>
  <si>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</si>
  <si>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</si>
  <si>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</si>
  <si>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</si>
  <si>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</si>
  <si>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</si>
  <si>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</si>
  <si>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</si>
  <si>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</si>
  <si>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</si>
  <si>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</si>
  <si>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</si>
  <si>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</si>
  <si>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</si>
  <si>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</si>
  <si>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</si>
  <si>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</si>
  <si>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</si>
  <si>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</si>
  <si>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</si>
  <si>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</si>
  <si>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</si>
  <si>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</si>
  <si>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</si>
  <si>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</si>
  <si>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</si>
  <si>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</si>
  <si>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</si>
  <si>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</si>
  <si>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</si>
  <si>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</si>
  <si>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</si>
  <si>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</si>
  <si>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</si>
  <si>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</si>
  <si>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</si>
  <si>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</si>
  <si>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</si>
  <si>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</si>
  <si>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</si>
  <si>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</si>
  <si>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</si>
  <si>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</si>
  <si>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</si>
  <si>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</si>
  <si>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</si>
  <si>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</si>
  <si>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</si>
  <si>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</si>
  <si>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</si>
  <si>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</si>
  <si>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</si>
  <si>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</si>
  <si>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</si>
  <si>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</si>
  <si>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</si>
  <si>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</si>
  <si>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</si>
  <si>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</si>
  <si>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</si>
  <si>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</si>
  <si>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</si>
  <si>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</si>
  <si>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</si>
  <si>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</si>
  <si>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</si>
  <si>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</si>
  <si>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</si>
  <si>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</si>
  <si>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</si>
  <si>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</si>
  <si>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</si>
  <si>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</si>
  <si>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</si>
  <si>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</si>
  <si>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</si>
  <si>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</si>
  <si>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</si>
  <si>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</si>
  <si>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</si>
  <si>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</si>
  <si>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</si>
  <si>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</si>
  <si>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</si>
  <si>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</si>
  <si>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</si>
  <si>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</si>
  <si>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</si>
  <si>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</si>
  <si>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</si>
  <si>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</si>
  <si>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</si>
  <si>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</si>
  <si>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</si>
  <si>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</si>
  <si>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</si>
  <si>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</si>
  <si>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</si>
  <si>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</si>
  <si>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</si>
  <si>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</si>
  <si>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</si>
  <si>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</si>
  <si>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</si>
  <si>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</si>
  <si>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</si>
  <si>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</si>
  <si>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</si>
  <si>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</si>
  <si>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</si>
  <si>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</si>
  <si>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</si>
  <si>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</si>
  <si>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</si>
  <si>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</si>
  <si>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</si>
  <si>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</si>
  <si>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</si>
  <si>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</si>
  <si>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</si>
  <si>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</si>
  <si>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</si>
  <si>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</si>
  <si>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</si>
  <si>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</si>
  <si>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</si>
  <si>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</si>
  <si>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</si>
  <si>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</si>
  <si>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</si>
  <si>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</si>
  <si>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</si>
  <si>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</si>
  <si>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</si>
  <si>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</si>
  <si>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</si>
  <si>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</si>
  <si>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</si>
  <si>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</si>
  <si>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</si>
  <si>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</si>
  <si>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</si>
  <si>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</si>
  <si>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</si>
  <si>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</si>
  <si>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</si>
  <si>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</si>
  <si>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</si>
  <si>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</si>
  <si>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</si>
  <si>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</si>
  <si>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</si>
  <si>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</si>
  <si>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</si>
  <si>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</si>
  <si>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</si>
  <si>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</si>
  <si>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</si>
  <si>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</si>
  <si>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</si>
  <si>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</si>
  <si>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</si>
  <si>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</si>
  <si>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</si>
  <si>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</si>
  <si>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</si>
  <si>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</si>
  <si>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</si>
  <si>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</si>
  <si>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</si>
  <si>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</si>
  <si>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</si>
  <si>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</si>
  <si>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</si>
  <si>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</si>
  <si>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</si>
  <si>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</si>
  <si>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</si>
  <si>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</si>
  <si>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</si>
  <si>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</si>
  <si>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</si>
  <si>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</si>
  <si>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</si>
  <si>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</si>
  <si>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</si>
  <si>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</si>
  <si>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</si>
  <si>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</si>
  <si>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</si>
  <si>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</si>
  <si>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</si>
  <si>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</si>
  <si>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</si>
  <si>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</si>
  <si>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</si>
  <si>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</si>
  <si>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</si>
  <si>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</si>
  <si>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</si>
  <si>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</si>
  <si>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</si>
  <si>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</si>
  <si>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</si>
  <si>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</si>
  <si>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</si>
  <si>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</si>
  <si>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</si>
  <si>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</si>
  <si>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</si>
  <si>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</si>
  <si>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</si>
  <si>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</si>
  <si>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</si>
  <si>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</si>
  <si>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</si>
  <si>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</si>
  <si>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</si>
  <si>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</si>
  <si>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</si>
  <si>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</si>
  <si>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</si>
  <si>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</si>
  <si>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</si>
  <si>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</si>
  <si>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</si>
  <si>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</si>
  <si>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</si>
  <si>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</si>
  <si>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</si>
  <si>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</si>
  <si>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</si>
  <si>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</si>
  <si>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</si>
  <si>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</si>
  <si>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</si>
  <si>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</si>
  <si>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</si>
  <si>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</si>
  <si>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</si>
  <si>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</si>
  <si>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</si>
  <si>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</si>
  <si>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</si>
  <si>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</si>
  <si>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</si>
  <si>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</si>
  <si>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</si>
  <si>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</si>
  <si>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</si>
  <si>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</si>
  <si>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</si>
  <si>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</si>
  <si>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</si>
  <si>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</si>
  <si>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</si>
  <si>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</si>
  <si>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</si>
  <si>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</si>
  <si>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</si>
  <si>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</si>
  <si>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</si>
  <si>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</si>
  <si>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</si>
  <si>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</si>
  <si>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</si>
  <si>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</si>
  <si>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</si>
  <si>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</si>
  <si>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</si>
  <si>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</si>
  <si>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</si>
  <si>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</si>
  <si>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</si>
  <si>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</si>
  <si>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</si>
  <si>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</si>
  <si>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</si>
  <si>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</si>
  <si>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</si>
  <si>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</si>
  <si>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</si>
  <si>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</si>
  <si>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</si>
  <si>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</si>
  <si>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</si>
  <si>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</si>
  <si>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</si>
  <si>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</si>
  <si>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</si>
  <si>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</si>
  <si>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</si>
  <si>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</si>
  <si>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</si>
  <si>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</si>
  <si>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</si>
  <si>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</si>
  <si>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</si>
  <si>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</si>
  <si>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</si>
  <si>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</si>
  <si>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</si>
  <si>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</si>
  <si>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</si>
  <si>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</si>
  <si>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</si>
  <si>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</si>
  <si>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</si>
  <si>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</si>
  <si>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</si>
  <si>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</si>
  <si>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</si>
  <si>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</si>
  <si>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</si>
  <si>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</si>
  <si>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</si>
  <si>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</si>
  <si>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</si>
  <si>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</si>
  <si>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</si>
  <si>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</si>
  <si>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</si>
  <si>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</si>
  <si>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</si>
  <si>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</si>
  <si>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</si>
  <si>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</si>
  <si>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</si>
  <si>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</si>
  <si>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</si>
  <si>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</si>
  <si>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</si>
  <si>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</si>
  <si>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</si>
  <si>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</si>
  <si>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</si>
  <si>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</si>
  <si>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</si>
  <si>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</si>
  <si>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</si>
  <si>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</si>
  <si>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</si>
  <si>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</si>
  <si>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</si>
  <si>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</si>
  <si>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</si>
  <si>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</si>
  <si>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</si>
  <si>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</si>
  <si>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</si>
  <si>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</si>
  <si>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</si>
  <si>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</si>
  <si>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</si>
  <si>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</si>
  <si>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</si>
  <si>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</si>
  <si>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</si>
  <si>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</si>
  <si>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</si>
  <si>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</si>
  <si>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</si>
  <si>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</si>
  <si>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</si>
  <si>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</si>
  <si>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</si>
  <si>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</si>
  <si>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</si>
  <si>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</si>
  <si>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</si>
  <si>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</si>
  <si>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</si>
  <si>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</si>
  <si>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</si>
  <si>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</si>
  <si>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</si>
  <si>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</si>
  <si>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</si>
  <si>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</si>
  <si>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</si>
  <si>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</si>
  <si>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</si>
  <si>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</si>
  <si>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</si>
  <si>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</si>
  <si>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</si>
  <si>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</si>
  <si>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</si>
  <si>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</si>
  <si>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</si>
  <si>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</si>
  <si>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</si>
  <si>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</si>
  <si>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</si>
  <si>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</si>
  <si>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</si>
  <si>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</si>
  <si>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</si>
  <si>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</si>
  <si>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</si>
  <si>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</si>
  <si>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</si>
  <si>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</si>
  <si>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</si>
  <si>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</si>
  <si>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</si>
  <si>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</si>
  <si>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</si>
  <si>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</si>
  <si>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</si>
  <si>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</si>
  <si>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</si>
  <si>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</si>
  <si>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</si>
  <si>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</si>
  <si>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</si>
  <si>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</si>
  <si>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</si>
  <si>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</si>
  <si>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</si>
  <si>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</si>
  <si>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</si>
  <si>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</si>
  <si>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</si>
  <si>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</si>
  <si>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</si>
  <si>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</si>
  <si>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</si>
  <si>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</si>
  <si>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</si>
  <si>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</si>
  <si>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</si>
  <si>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</si>
  <si>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</si>
  <si>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</si>
  <si>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</si>
  <si>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</si>
  <si>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</si>
  <si>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</si>
  <si>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</si>
  <si>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</si>
  <si>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</si>
  <si>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</si>
  <si>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</si>
  <si>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</si>
  <si>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</si>
  <si>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</si>
  <si>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</si>
  <si>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</si>
  <si>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</si>
  <si>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</si>
  <si>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</si>
  <si>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</si>
  <si>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</si>
  <si>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</si>
  <si>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</si>
  <si>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</si>
  <si>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</si>
  <si>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</si>
  <si>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</si>
  <si>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</si>
  <si>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</si>
  <si>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</si>
  <si>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</si>
  <si>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</si>
  <si>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</si>
  <si>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</si>
  <si>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</si>
  <si>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</si>
  <si>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</si>
  <si>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</si>
  <si>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</si>
  <si>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</si>
  <si>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</si>
  <si>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</si>
  <si>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</si>
  <si>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</si>
  <si>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</si>
  <si>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</si>
  <si>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</si>
  <si>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</si>
  <si>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</si>
  <si>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</si>
  <si>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</si>
  <si>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</si>
  <si>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</si>
  <si>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</si>
  <si>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</si>
  <si>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</si>
  <si>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</si>
  <si>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</si>
  <si>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</si>
  <si>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</si>
  <si>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</si>
  <si>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</si>
  <si>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</si>
  <si>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</si>
  <si>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</si>
  <si>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</si>
  <si>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</si>
  <si>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</si>
  <si>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</si>
  <si>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</si>
  <si>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</si>
  <si>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</si>
  <si>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</si>
  <si>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</si>
  <si>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</si>
  <si>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</si>
  <si>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</si>
  <si>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</si>
  <si>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</si>
  <si>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</si>
  <si>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</si>
  <si>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</si>
  <si>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</si>
  <si>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</si>
  <si>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</si>
  <si>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</si>
  <si>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</si>
  <si>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</si>
  <si>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</si>
  <si>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</si>
  <si>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</si>
  <si>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</si>
  <si>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</si>
  <si>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</si>
  <si>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</si>
  <si>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</si>
  <si>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</si>
  <si>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</si>
  <si>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</si>
  <si>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</si>
  <si>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</si>
  <si>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</si>
  <si>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</si>
  <si>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</si>
  <si>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</si>
  <si>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</si>
  <si>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</si>
  <si>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</si>
  <si>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</si>
  <si>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</si>
  <si>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</si>
  <si>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</si>
  <si>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</si>
  <si>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</si>
  <si>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</si>
  <si>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</si>
  <si>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</si>
  <si>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</si>
  <si>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</si>
  <si>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</si>
  <si>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</si>
  <si>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</si>
  <si>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</si>
  <si>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</si>
  <si>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</si>
  <si>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</si>
  <si>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</si>
  <si>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</si>
  <si>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</si>
  <si>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</si>
  <si>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</si>
  <si>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</si>
  <si>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</si>
  <si>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</si>
  <si>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</si>
  <si>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</si>
  <si>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</si>
  <si>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</si>
  <si>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</si>
  <si>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</si>
  <si>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</si>
  <si>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</si>
  <si>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</si>
  <si>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</si>
  <si>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</si>
  <si>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</si>
  <si>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</si>
  <si>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</si>
  <si>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</si>
  <si>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</si>
  <si>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</si>
  <si>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</si>
  <si>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</si>
  <si>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</si>
  <si>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</si>
  <si>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</si>
  <si>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</si>
  <si>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</si>
  <si>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</si>
  <si>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</si>
  <si>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</si>
  <si>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</si>
  <si>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</si>
  <si>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</si>
  <si>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</si>
  <si>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</si>
  <si>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</si>
  <si>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</si>
  <si>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</si>
  <si>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</si>
  <si>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</si>
  <si>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</si>
  <si>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</si>
  <si>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</si>
  <si>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</si>
  <si>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</si>
  <si>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</si>
  <si>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</si>
  <si>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</si>
  <si>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</si>
  <si>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</si>
  <si>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</si>
  <si>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</si>
  <si>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</si>
  <si>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</si>
  <si>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</si>
  <si>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</si>
  <si>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</si>
  <si>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</si>
  <si>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</si>
  <si>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</si>
  <si>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</si>
  <si>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</si>
  <si>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</si>
  <si>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</si>
  <si>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</si>
  <si>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</si>
  <si>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</si>
  <si>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</si>
  <si>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</si>
  <si>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</si>
  <si>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</si>
  <si>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</si>
  <si>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</si>
  <si>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</si>
  <si>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</si>
  <si>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</si>
  <si>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</si>
  <si>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</si>
  <si>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</si>
  <si>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</si>
  <si>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</si>
  <si>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</si>
  <si>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</si>
  <si>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</si>
  <si>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</si>
  <si>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</si>
  <si>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</si>
  <si>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</si>
  <si>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</si>
  <si>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</si>
  <si>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</si>
  <si>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</si>
  <si>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</si>
  <si>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</si>
  <si>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</si>
  <si>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</si>
  <si>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</si>
  <si>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</si>
  <si>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</si>
  <si>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</si>
  <si>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</si>
  <si>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</si>
  <si>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</si>
  <si>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</si>
  <si>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</si>
  <si>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</si>
  <si>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</si>
  <si>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</si>
  <si>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</si>
  <si>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</si>
  <si>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</si>
  <si>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</si>
  <si>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</si>
  <si>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</si>
  <si>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</si>
  <si>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</si>
  <si>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</si>
  <si>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</si>
  <si>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</si>
  <si>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</si>
  <si>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</si>
  <si>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</si>
  <si>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</si>
  <si>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</si>
  <si>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</si>
  <si>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</si>
  <si>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</si>
  <si>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</si>
  <si>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</si>
  <si>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</si>
  <si>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</si>
  <si>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</si>
  <si>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</si>
  <si>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</si>
  <si>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</si>
  <si>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</si>
  <si>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</si>
  <si>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</si>
  <si>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</si>
  <si>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</si>
  <si>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</si>
  <si>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</si>
  <si>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</si>
  <si>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</si>
  <si>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</si>
  <si>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</si>
  <si>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</si>
  <si>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</si>
  <si>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</si>
  <si>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</si>
  <si>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</si>
  <si>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</si>
  <si>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</si>
  <si>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</si>
  <si>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</si>
  <si>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</si>
  <si>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</si>
  <si>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</si>
  <si>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</si>
  <si>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</si>
  <si>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</si>
  <si>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</si>
  <si>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</si>
  <si>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</si>
  <si>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</si>
  <si>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</si>
  <si>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</si>
  <si>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</si>
  <si>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</si>
  <si>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</si>
  <si>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</si>
  <si>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</si>
  <si>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</si>
  <si>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</si>
  <si>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</si>
  <si>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</si>
  <si>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</si>
  <si>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</si>
  <si>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</si>
  <si>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</si>
  <si>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</si>
  <si>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</si>
  <si>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</si>
  <si>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</si>
  <si>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</si>
  <si>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</si>
  <si>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</si>
  <si>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</si>
  <si>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</si>
  <si>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</si>
  <si>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</si>
  <si>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</si>
  <si>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</si>
  <si>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</si>
  <si>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</si>
  <si>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</si>
  <si>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</si>
  <si>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</si>
  <si>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</si>
  <si>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</si>
  <si>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</si>
  <si>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</si>
  <si>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</si>
  <si>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</si>
  <si>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</si>
  <si>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</si>
  <si>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</si>
  <si>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</si>
  <si>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</si>
  <si>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</si>
  <si>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</si>
  <si>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</si>
  <si>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</si>
  <si>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</si>
  <si>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</si>
  <si>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</si>
  <si>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</si>
  <si>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</si>
  <si>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</si>
  <si>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</si>
  <si>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</si>
  <si>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</si>
  <si>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</si>
  <si>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</si>
  <si>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</si>
  <si>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</si>
  <si>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</si>
  <si>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</si>
  <si>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</si>
  <si>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</si>
  <si>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</si>
  <si>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</si>
  <si>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</si>
  <si>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</si>
  <si>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</si>
  <si>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</si>
  <si>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</si>
  <si>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</si>
  <si>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</si>
  <si>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</si>
  <si>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</si>
  <si>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</si>
  <si>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</si>
  <si>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</si>
  <si>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</si>
  <si>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</si>
  <si>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</si>
  <si>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</si>
  <si>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</si>
  <si>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</si>
  <si>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</si>
  <si>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</si>
  <si>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</si>
  <si>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</si>
  <si>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</si>
  <si>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</si>
  <si>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</si>
  <si>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</si>
  <si>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</si>
  <si>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</si>
  <si>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</si>
  <si>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</si>
  <si>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</si>
  <si>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</si>
  <si>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</si>
  <si>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</si>
  <si>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</si>
  <si>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</si>
  <si>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</si>
  <si>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</si>
  <si>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</si>
  <si>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</si>
  <si>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</si>
  <si>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</si>
  <si>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</si>
  <si>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</si>
  <si>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</si>
  <si>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</si>
  <si>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</si>
  <si>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</si>
  <si>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</si>
  <si>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</si>
  <si>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</si>
  <si>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</si>
  <si>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</si>
  <si>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</si>
  <si>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</si>
  <si>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</si>
  <si>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</si>
  <si>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</si>
  <si>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</si>
  <si>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</si>
  <si>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</si>
  <si>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</si>
  <si>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</si>
  <si>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</si>
  <si>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</si>
  <si>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</si>
  <si>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</si>
  <si>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</si>
  <si>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</si>
  <si>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</si>
  <si>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</si>
  <si>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</si>
  <si>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</si>
  <si>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</si>
  <si>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</si>
  <si>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</si>
  <si>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</si>
  <si>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</si>
  <si>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</si>
  <si>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</si>
  <si>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</si>
  <si>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</si>
  <si>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</si>
  <si>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</si>
  <si>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</si>
  <si>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</si>
  <si>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</si>
  <si>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</si>
  <si>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</si>
  <si>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</si>
  <si>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</si>
  <si>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</si>
  <si>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</si>
  <si>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</si>
  <si>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</si>
  <si>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</si>
  <si>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</si>
  <si>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</si>
  <si>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</si>
  <si>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</si>
  <si>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</si>
  <si>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</si>
  <si>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</si>
  <si>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</si>
  <si>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</si>
  <si>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</si>
  <si>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</si>
  <si>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</si>
  <si>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</si>
  <si>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</si>
  <si>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</si>
  <si>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</si>
  <si>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</si>
  <si>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</si>
  <si>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</si>
  <si>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</si>
  <si>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</si>
  <si>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</si>
  <si>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</si>
  <si>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</si>
  <si>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</si>
  <si>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</si>
  <si>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</si>
  <si>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</si>
  <si>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</si>
  <si>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</si>
  <si>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</si>
  <si>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</si>
  <si>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</si>
  <si>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</si>
  <si>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</si>
  <si>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</si>
  <si>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</si>
  <si>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</si>
  <si>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</si>
  <si>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</si>
  <si>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</si>
  <si>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</si>
  <si>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</si>
  <si>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</si>
  <si>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</si>
  <si>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</si>
  <si>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</si>
  <si>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</si>
  <si>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</si>
  <si>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</si>
  <si>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</si>
  <si>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</si>
  <si>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</si>
  <si>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</si>
  <si>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</si>
  <si>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</si>
  <si>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</si>
  <si>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</si>
  <si>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</si>
  <si>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</si>
  <si>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</si>
  <si>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</si>
  <si>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</si>
  <si>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</si>
  <si>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</si>
  <si>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</si>
  <si>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</si>
  <si>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</si>
  <si>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</si>
  <si>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</si>
  <si>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</si>
  <si>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</si>
  <si>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</si>
  <si>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</si>
  <si>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</si>
  <si>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</si>
  <si>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</si>
  <si>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</si>
  <si>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</si>
  <si>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</si>
  <si>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</si>
  <si>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</si>
  <si>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</si>
  <si>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</si>
  <si>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</si>
  <si>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</si>
  <si>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</si>
  <si>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</si>
  <si>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</si>
  <si>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</si>
  <si>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</si>
  <si>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</si>
  <si>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</si>
  <si>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</si>
  <si>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</si>
  <si>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</si>
  <si>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</si>
  <si>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</si>
  <si>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</si>
  <si>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</si>
  <si>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</si>
  <si>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</si>
  <si>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</si>
  <si>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</si>
  <si>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</si>
  <si>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</si>
  <si>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</si>
  <si>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</si>
  <si>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</si>
  <si>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</si>
  <si>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</si>
  <si>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</si>
  <si>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</si>
  <si>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</si>
  <si>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</si>
  <si>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</si>
  <si>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</si>
  <si>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</si>
  <si>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</si>
  <si>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</si>
  <si>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</si>
  <si>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</si>
  <si>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</si>
  <si>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</si>
  <si>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</si>
  <si>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</si>
  <si>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</si>
  <si>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</si>
  <si>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</si>
  <si>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</si>
  <si>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</si>
  <si>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</si>
  <si>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</si>
  <si>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</si>
  <si>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</si>
  <si>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</si>
  <si>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</si>
  <si>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</si>
  <si>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</si>
  <si>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</si>
  <si>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</si>
  <si>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</si>
  <si>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</si>
  <si>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</si>
  <si>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</si>
  <si>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</si>
  <si>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</si>
  <si>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</si>
  <si>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</si>
  <si>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</si>
  <si>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</si>
  <si>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</si>
  <si>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</si>
  <si>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</si>
  <si>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</si>
  <si>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</si>
  <si>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</si>
  <si>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</si>
  <si>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</si>
  <si>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</si>
  <si>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</si>
  <si>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</si>
  <si>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</si>
  <si>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</si>
  <si>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</si>
  <si>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</si>
  <si>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</si>
  <si>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</si>
  <si>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</si>
  <si>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</si>
  <si>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</si>
  <si>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</si>
  <si>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</si>
  <si>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</si>
  <si>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</si>
  <si>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</si>
  <si>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</si>
  <si>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</si>
  <si>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</si>
  <si>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</si>
  <si>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</si>
  <si>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</si>
  <si>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</si>
  <si>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</si>
  <si>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</si>
  <si>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</si>
  <si>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</si>
  <si>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</si>
  <si>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</si>
  <si>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</si>
  <si>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</si>
  <si>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</si>
  <si>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</si>
  <si>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</si>
  <si>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</si>
  <si>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</si>
  <si>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</si>
  <si>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</si>
  <si>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</si>
  <si>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</si>
  <si>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</si>
  <si>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</si>
  <si>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</si>
  <si>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</si>
  <si>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</si>
  <si>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</si>
  <si>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</si>
  <si>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</si>
  <si>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</si>
  <si>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</si>
  <si>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</si>
  <si>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</si>
  <si>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</si>
  <si>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</si>
  <si>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</si>
  <si>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</si>
  <si>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</si>
  <si>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</si>
  <si>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</si>
  <si>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</si>
  <si>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</si>
  <si>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</si>
  <si>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</si>
  <si>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</si>
  <si>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</si>
  <si>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</si>
  <si>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</si>
  <si>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</si>
  <si>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</si>
  <si>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</si>
  <si>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</si>
  <si>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</si>
  <si>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</si>
  <si>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</si>
  <si>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</si>
  <si>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</si>
  <si>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</si>
  <si>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</si>
  <si>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</si>
  <si>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</si>
  <si>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</si>
  <si>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</si>
  <si>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</si>
  <si>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</si>
  <si>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</si>
  <si>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</si>
  <si>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</si>
  <si>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</si>
  <si>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</si>
  <si>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</si>
  <si>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</si>
  <si>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</si>
  <si>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</si>
  <si>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</si>
  <si>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</si>
  <si>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</si>
  <si>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</si>
  <si>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</si>
  <si>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</si>
  <si>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</si>
  <si>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</si>
  <si>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</si>
  <si>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</si>
  <si>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</si>
  <si>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</si>
  <si>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</si>
  <si>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</si>
  <si>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</si>
  <si>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</si>
  <si>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</si>
  <si>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</si>
  <si>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</si>
  <si>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</si>
  <si>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</si>
  <si>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</si>
  <si>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</si>
  <si>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</si>
  <si>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</si>
  <si>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</si>
  <si>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</si>
  <si>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</si>
  <si>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</si>
  <si>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</si>
  <si>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</si>
  <si>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</si>
  <si>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</si>
  <si>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</si>
  <si>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</si>
  <si>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</si>
  <si>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</si>
  <si>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</si>
  <si>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</si>
  <si>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</si>
  <si>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</si>
  <si>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</si>
  <si>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</si>
  <si>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</si>
  <si>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</si>
  <si>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</si>
  <si>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</si>
  <si>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</si>
  <si>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</si>
  <si>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</si>
  <si>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</si>
  <si>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</si>
  <si>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</si>
  <si>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</si>
  <si>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</si>
  <si>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</si>
  <si>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</si>
  <si>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</si>
  <si>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</si>
  <si>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</si>
  <si>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</si>
  <si>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</si>
  <si>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</si>
  <si>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</si>
  <si>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</si>
  <si>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</si>
  <si>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</si>
  <si>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</si>
  <si>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</si>
  <si>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</si>
  <si>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</si>
  <si>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</si>
  <si>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</si>
  <si>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</si>
  <si>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</si>
  <si>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</si>
  <si>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</si>
  <si>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</si>
  <si>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</si>
  <si>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</si>
  <si>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</si>
  <si>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</si>
  <si>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</si>
  <si>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</si>
  <si>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</si>
  <si>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</si>
  <si>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</si>
  <si>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</si>
  <si>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</si>
  <si>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</si>
  <si>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</si>
  <si>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</si>
  <si>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</si>
  <si>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</si>
  <si>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</si>
  <si>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</si>
  <si>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</si>
  <si>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</si>
  <si>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</si>
  <si>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</si>
  <si>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</si>
  <si>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</si>
  <si>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</si>
  <si>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</si>
  <si>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</si>
  <si>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</si>
  <si>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</si>
  <si>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</si>
  <si>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</si>
  <si>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</si>
  <si>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</si>
  <si>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</si>
  <si>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</si>
  <si>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</si>
  <si>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</si>
  <si>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</si>
  <si>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</si>
  <si>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</si>
  <si>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</si>
  <si>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</si>
  <si>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</si>
  <si>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</si>
  <si>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</si>
  <si>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</si>
  <si>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</si>
  <si>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</si>
  <si>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</si>
  <si>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</si>
  <si>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</si>
  <si>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</si>
  <si>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</si>
  <si>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</si>
  <si>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</si>
  <si>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</si>
  <si>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</si>
  <si>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</si>
  <si>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</si>
  <si>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</si>
  <si>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</si>
  <si>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</si>
  <si>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</si>
  <si>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</si>
  <si>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</si>
  <si>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</si>
  <si>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</si>
  <si>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</si>
  <si>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</si>
  <si>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</si>
  <si>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</si>
  <si>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</si>
  <si>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</si>
  <si>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</si>
  <si>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</si>
  <si>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</si>
  <si>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</si>
  <si>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</si>
  <si>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</si>
  <si>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</si>
  <si>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</si>
  <si>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</si>
  <si>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</si>
  <si>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</si>
  <si>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</si>
  <si>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</si>
  <si>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</si>
  <si>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</si>
  <si>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</si>
  <si>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</si>
  <si>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</si>
  <si>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</si>
  <si>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</si>
  <si>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</si>
  <si>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</si>
  <si>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</si>
  <si>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</si>
  <si>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</si>
  <si>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</si>
  <si>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</si>
  <si>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</si>
  <si>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</si>
  <si>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</si>
  <si>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</si>
  <si>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</si>
  <si>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</si>
  <si>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</si>
  <si>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</si>
  <si>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</si>
  <si>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</si>
  <si>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</si>
  <si>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</si>
  <si>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</si>
  <si>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</si>
  <si>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</si>
  <si>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</si>
  <si>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</si>
  <si>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</si>
  <si>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</si>
  <si>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</si>
  <si>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</si>
  <si>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</si>
  <si>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</si>
  <si>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</si>
  <si>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</si>
  <si>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</si>
  <si>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</si>
  <si>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</si>
  <si>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</si>
  <si>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</si>
  <si>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</si>
  <si>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</si>
  <si>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</si>
  <si>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</si>
  <si>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</si>
  <si>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</si>
  <si>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</si>
  <si>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</si>
  <si>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</si>
  <si>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</si>
  <si>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</si>
  <si>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</si>
  <si>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</si>
  <si>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</si>
  <si>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</si>
  <si>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</si>
  <si>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</si>
  <si>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</si>
  <si>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</si>
  <si>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</si>
  <si>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</si>
  <si>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</si>
  <si>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</si>
  <si>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</si>
  <si>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</si>
  <si>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</si>
  <si>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</si>
  <si>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</si>
  <si>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</si>
  <si>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</si>
  <si>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</si>
  <si>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</si>
  <si>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</si>
  <si>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</si>
  <si>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</si>
  <si>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</si>
  <si>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</si>
  <si>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</si>
  <si>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</si>
  <si>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</si>
  <si>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</si>
  <si>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</si>
  <si>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</si>
  <si>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</si>
  <si>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</si>
  <si>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</si>
  <si>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</si>
  <si>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</si>
  <si>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</si>
  <si>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</si>
  <si>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</si>
  <si>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</si>
  <si>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</si>
  <si>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</si>
  <si>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</si>
  <si>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</si>
  <si>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</si>
  <si>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</si>
  <si>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</si>
  <si>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</si>
  <si>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</si>
  <si>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</si>
  <si>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</si>
  <si>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</si>
  <si>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</si>
  <si>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</si>
  <si>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</si>
  <si>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</si>
  <si>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</si>
  <si>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</si>
  <si>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</si>
  <si>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</si>
  <si>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</si>
  <si>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</si>
  <si>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</si>
  <si>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</si>
  <si>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</si>
  <si>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</si>
  <si>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</si>
  <si>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</si>
  <si>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</si>
  <si>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</si>
  <si>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</si>
  <si>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</si>
  <si>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</si>
  <si>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</si>
  <si>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</si>
  <si>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</si>
  <si>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</si>
  <si>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</si>
  <si>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</si>
  <si>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</si>
  <si>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</si>
  <si>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</si>
  <si>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</si>
  <si>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</si>
  <si>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</si>
  <si>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</si>
  <si>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</si>
  <si>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</si>
  <si>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</si>
  <si>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</si>
  <si>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</si>
  <si>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</si>
  <si>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</si>
  <si>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</si>
  <si>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</si>
  <si>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</si>
  <si>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</si>
  <si>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</si>
  <si>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</si>
  <si>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</si>
  <si>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</si>
  <si>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</si>
  <si>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</si>
  <si>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</si>
  <si>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</si>
  <si>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</si>
  <si>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</si>
  <si>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</si>
  <si>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</si>
  <si>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</si>
  <si>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</si>
  <si>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</si>
  <si>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</si>
  <si>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</si>
  <si>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</si>
  <si>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</si>
  <si>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</si>
  <si>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</si>
  <si>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</si>
  <si>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</si>
  <si>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</si>
  <si>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</si>
  <si>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</si>
  <si>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</si>
  <si>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</si>
  <si>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</si>
  <si>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</si>
  <si>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</si>
  <si>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</si>
  <si>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</si>
  <si>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</si>
  <si>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</si>
  <si>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</si>
  <si>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</si>
  <si>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</si>
  <si>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</si>
  <si>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</si>
  <si>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</si>
  <si>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</si>
  <si>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</si>
  <si>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</si>
  <si>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</si>
  <si>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</si>
  <si>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</si>
  <si>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</si>
  <si>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</si>
  <si>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</si>
  <si>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</si>
  <si>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</si>
  <si>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</si>
  <si>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</si>
  <si>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</si>
  <si>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</si>
  <si>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</si>
  <si>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</si>
  <si>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</si>
  <si>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</si>
  <si>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</si>
  <si>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</si>
  <si>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</si>
  <si>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</si>
  <si>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</si>
  <si>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</si>
  <si>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</si>
  <si>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</si>
  <si>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</si>
  <si>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</si>
  <si>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</si>
  <si>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</si>
  <si>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</si>
  <si>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</si>
  <si>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</si>
  <si>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</si>
  <si>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</si>
  <si>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</si>
  <si>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</si>
  <si>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</si>
  <si>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</si>
  <si>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</si>
  <si>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</si>
  <si>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</si>
  <si>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</si>
  <si>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</si>
  <si>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</si>
  <si>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</si>
  <si>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</si>
  <si>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</si>
  <si>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</si>
  <si>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</si>
  <si>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</si>
  <si>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</si>
  <si>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</si>
  <si>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</si>
  <si>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</si>
  <si>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</si>
  <si>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</si>
  <si>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</si>
  <si>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</si>
  <si>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</si>
  <si>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</si>
  <si>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</si>
  <si>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</si>
  <si>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</si>
  <si>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</si>
  <si>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</si>
  <si>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</si>
  <si>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</si>
  <si>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</si>
  <si>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</si>
  <si>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</si>
  <si>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</si>
  <si>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</si>
  <si>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</si>
  <si>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</si>
  <si>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</si>
  <si>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</si>
  <si>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</si>
  <si>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</si>
  <si>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</si>
  <si>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</si>
  <si>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</si>
  <si>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</si>
  <si>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</si>
  <si>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</si>
  <si>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</si>
  <si>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</si>
  <si>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</si>
  <si>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</si>
  <si>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</si>
  <si>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</si>
  <si>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</si>
  <si>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</si>
  <si>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</si>
  <si>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</si>
  <si>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</si>
  <si>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</si>
  <si>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</si>
  <si>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</si>
  <si>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</si>
  <si>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</si>
  <si>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</si>
  <si>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</si>
  <si>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</si>
  <si>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</si>
  <si>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</si>
  <si>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</si>
  <si>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</si>
  <si>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</si>
  <si>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</si>
  <si>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</si>
  <si>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</si>
  <si>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</si>
  <si>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</si>
  <si>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</si>
  <si>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</si>
  <si>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</si>
  <si>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</si>
  <si>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</si>
  <si>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</si>
  <si>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</si>
  <si>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</si>
  <si>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</si>
  <si>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</si>
  <si>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</si>
  <si>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</si>
  <si>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</si>
  <si>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</si>
  <si>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</si>
  <si>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</si>
  <si>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</si>
  <si>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</si>
  <si>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</si>
  <si>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</si>
  <si>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</si>
  <si>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</si>
  <si>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</si>
  <si>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</si>
  <si>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</si>
  <si>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</si>
  <si>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</si>
  <si>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</si>
  <si>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</si>
  <si>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</si>
  <si>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</si>
  <si>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</si>
  <si>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</si>
  <si>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</si>
  <si>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</si>
  <si>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</si>
  <si>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</si>
  <si>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</si>
  <si>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</si>
  <si>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</si>
  <si>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</si>
  <si>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</si>
  <si>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</si>
  <si>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</si>
  <si>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</si>
  <si>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</si>
  <si>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</si>
  <si>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</si>
  <si>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</si>
  <si>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</si>
  <si>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</si>
  <si>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</si>
  <si>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</si>
  <si>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</si>
  <si>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</si>
  <si>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</si>
  <si>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</si>
  <si>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</si>
  <si>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</si>
  <si>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</si>
  <si>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</si>
  <si>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</si>
  <si>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</si>
  <si>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</si>
  <si>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</si>
  <si>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</si>
  <si>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</si>
  <si>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</si>
  <si>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</si>
  <si>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</si>
  <si>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</si>
  <si>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</si>
  <si>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</si>
  <si>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</si>
  <si>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</si>
  <si>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</si>
  <si>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</si>
  <si>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</si>
  <si>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</si>
  <si>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</si>
  <si>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</si>
  <si>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</si>
  <si>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</si>
  <si>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</si>
  <si>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</si>
  <si>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</si>
  <si>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</si>
  <si>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</si>
  <si>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</si>
  <si>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</si>
  <si>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</si>
  <si>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</si>
  <si>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</si>
  <si>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</si>
  <si>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</si>
  <si>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</si>
  <si>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</si>
  <si>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</si>
  <si>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</si>
  <si>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</si>
  <si>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</si>
  <si>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</si>
  <si>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</si>
  <si>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</si>
  <si>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</si>
  <si>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</si>
  <si>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</si>
  <si>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</si>
  <si>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</si>
  <si>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</si>
  <si>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</si>
  <si>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</si>
  <si>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</si>
  <si>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</si>
  <si>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</si>
  <si>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</si>
  <si>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</si>
  <si>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</si>
  <si>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</si>
  <si>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</si>
  <si>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</si>
  <si>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</si>
  <si>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</si>
  <si>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</si>
  <si>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</si>
  <si>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</si>
  <si>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</si>
  <si>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</si>
  <si>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</si>
  <si>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</si>
  <si>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</si>
  <si>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</si>
  <si>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</si>
  <si>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</si>
  <si>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</si>
  <si>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</si>
  <si>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</si>
  <si>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</si>
  <si>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</si>
  <si>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</si>
  <si>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</si>
  <si>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</si>
  <si>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</si>
  <si>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</si>
  <si>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</si>
  <si>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</si>
  <si>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</si>
  <si>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</si>
  <si>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</si>
  <si>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</si>
  <si>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</si>
  <si>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</si>
  <si>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</si>
  <si>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</si>
  <si>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</si>
  <si>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</si>
  <si>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</si>
  <si>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</si>
  <si>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</si>
  <si>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</si>
  <si>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</si>
  <si>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</si>
  <si>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</si>
  <si>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</si>
  <si>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</si>
  <si>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</si>
  <si>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</si>
  <si>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</si>
  <si>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</si>
  <si>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</si>
  <si>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</si>
  <si>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</si>
  <si>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</si>
  <si>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</si>
  <si>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</si>
  <si>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</si>
  <si>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</si>
  <si>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</si>
  <si>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</si>
  <si>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</si>
  <si>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</si>
  <si>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</si>
  <si>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</si>
  <si>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</si>
  <si>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</si>
  <si>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</si>
  <si>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</si>
  <si>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</si>
  <si>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</si>
  <si>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</si>
  <si>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</si>
  <si>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</si>
  <si>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</si>
  <si>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</si>
  <si>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</si>
  <si>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</si>
  <si>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</si>
  <si>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</si>
  <si>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</si>
  <si>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</si>
  <si>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</si>
  <si>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</si>
  <si>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</si>
  <si>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</si>
  <si>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</si>
  <si>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</si>
  <si>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</si>
  <si>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</si>
  <si>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</si>
  <si>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</si>
  <si>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</si>
  <si>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</si>
  <si>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</si>
  <si>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</si>
  <si>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</si>
  <si>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</si>
  <si>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</si>
  <si>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</si>
  <si>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</si>
  <si>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</si>
  <si>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</si>
  <si>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</si>
  <si>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</si>
  <si>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</si>
  <si>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</si>
  <si>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</si>
  <si>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</si>
  <si>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</si>
  <si>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</si>
  <si>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</si>
  <si>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</si>
  <si>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</si>
  <si>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</si>
  <si>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</si>
  <si>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</si>
  <si>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</si>
  <si>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</si>
  <si>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</si>
  <si>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</si>
  <si>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</si>
  <si>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</si>
  <si>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</si>
  <si>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</si>
  <si>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</si>
  <si>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</si>
  <si>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</si>
  <si>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</si>
  <si>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</si>
  <si>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</si>
  <si>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</si>
  <si>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</si>
  <si>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</si>
  <si>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</si>
  <si>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</si>
  <si>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</si>
  <si>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</si>
  <si>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</si>
  <si>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</si>
  <si>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</si>
  <si>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</si>
  <si>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</si>
  <si>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</si>
  <si>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</si>
  <si>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</si>
  <si>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</si>
  <si>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</si>
  <si>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</si>
  <si>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</si>
  <si>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</si>
  <si>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</si>
  <si>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</si>
  <si>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</si>
  <si>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</si>
  <si>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</si>
  <si>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</si>
  <si>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</si>
  <si>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</si>
  <si>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</si>
  <si>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</si>
  <si>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</si>
  <si>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</si>
  <si>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</si>
  <si>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</si>
  <si>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</si>
  <si>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</si>
  <si>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</si>
  <si>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</si>
  <si>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</si>
  <si>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</si>
  <si>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</si>
  <si>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</si>
  <si>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</si>
  <si>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</si>
  <si>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</si>
  <si>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</si>
  <si>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</si>
  <si>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</si>
  <si>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</si>
  <si>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</si>
  <si>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</si>
  <si>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</si>
  <si>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</si>
  <si>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</si>
  <si>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</si>
  <si>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</si>
  <si>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</si>
  <si>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</si>
  <si>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</si>
  <si>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</si>
  <si>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</si>
  <si>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</si>
  <si>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</si>
  <si>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</si>
  <si>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</si>
  <si>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</si>
  <si>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</si>
  <si>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</si>
  <si>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</si>
  <si>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</si>
  <si>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</si>
  <si>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</si>
  <si>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</si>
  <si>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</si>
  <si>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</si>
  <si>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</si>
  <si>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</si>
  <si>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</si>
  <si>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</si>
  <si>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</si>
  <si>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</si>
  <si>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</si>
  <si>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</si>
  <si>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</si>
  <si>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</si>
  <si>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</si>
  <si>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</si>
  <si>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</si>
  <si>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</si>
  <si>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</si>
  <si>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</si>
  <si>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</si>
  <si>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</si>
  <si>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</si>
  <si>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</si>
  <si>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</si>
  <si>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</si>
  <si>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</si>
  <si>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</si>
  <si>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</si>
  <si>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</si>
  <si>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</si>
  <si>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</si>
  <si>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</si>
  <si>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</si>
  <si>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</si>
  <si>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</si>
  <si>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</si>
  <si>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</si>
  <si>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</si>
  <si>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</si>
  <si>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</si>
  <si>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</si>
  <si>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</si>
  <si>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</si>
  <si>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</si>
  <si>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</si>
  <si>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</si>
  <si>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</si>
  <si>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</si>
  <si>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</si>
  <si>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</si>
  <si>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</si>
  <si>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</si>
  <si>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</si>
  <si>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</si>
  <si>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</si>
  <si>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</si>
  <si>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</si>
  <si>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</si>
  <si>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</si>
  <si>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</si>
  <si>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</si>
  <si>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</si>
  <si>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</si>
  <si>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</si>
  <si>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</si>
  <si>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</si>
  <si>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</si>
  <si>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</si>
  <si>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</si>
  <si>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</si>
  <si>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</si>
  <si>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</si>
  <si>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</si>
  <si>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</si>
  <si>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</si>
  <si>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</si>
  <si>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</si>
  <si>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</si>
  <si>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</si>
  <si>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</si>
  <si>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</si>
  <si>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</si>
  <si>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</si>
  <si>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</si>
  <si>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</si>
  <si>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</si>
  <si>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</si>
  <si>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</si>
  <si>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</si>
  <si>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</si>
  <si>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</si>
  <si>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</si>
  <si>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</si>
  <si>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</si>
  <si>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</si>
  <si>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</si>
  <si>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</si>
  <si>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</si>
  <si>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</si>
  <si>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</si>
  <si>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</si>
  <si>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</si>
  <si>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</si>
  <si>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</si>
  <si>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</si>
  <si>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</si>
  <si>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</si>
  <si>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</si>
  <si>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</si>
  <si>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</si>
  <si>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</si>
  <si>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</si>
  <si>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</si>
  <si>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</si>
  <si>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</si>
  <si>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</si>
  <si>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</si>
  <si>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</si>
  <si>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</si>
  <si>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</si>
  <si>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</si>
  <si>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</si>
  <si>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</si>
  <si>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</si>
  <si>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</si>
  <si>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</si>
  <si>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</si>
  <si>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</si>
  <si>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</si>
  <si>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</si>
  <si>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</si>
  <si>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</si>
  <si>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</si>
  <si>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</si>
  <si>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</si>
  <si>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</si>
  <si>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</si>
  <si>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</si>
  <si>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</si>
  <si>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</si>
  <si>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</si>
  <si>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</si>
  <si>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</si>
  <si>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</si>
  <si>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</si>
  <si>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</si>
  <si>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</si>
  <si>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</si>
  <si>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</si>
  <si>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</si>
  <si>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</si>
  <si>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</si>
  <si>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</si>
  <si>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</si>
  <si>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</si>
  <si>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</si>
  <si>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</si>
  <si>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</si>
  <si>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</si>
  <si>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</si>
  <si>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</si>
  <si>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</si>
  <si>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</si>
  <si>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</si>
  <si>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</si>
  <si>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</si>
  <si>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</si>
  <si>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</si>
  <si>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</si>
  <si>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</si>
  <si>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</si>
  <si>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</si>
  <si>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</si>
  <si>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</si>
  <si>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</si>
  <si>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</si>
  <si>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</si>
  <si>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</si>
  <si>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</si>
  <si>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</si>
  <si>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</si>
  <si>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</si>
  <si>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</si>
  <si>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</si>
  <si>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</si>
  <si>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</si>
  <si>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</si>
  <si>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</si>
  <si>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</si>
  <si>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</si>
  <si>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</si>
  <si>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</si>
  <si>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</si>
  <si>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</si>
  <si>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</si>
  <si>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</si>
  <si>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</si>
  <si>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</si>
  <si>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</si>
  <si>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</si>
  <si>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</si>
  <si>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</si>
  <si>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</si>
  <si>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</si>
  <si>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</si>
  <si>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</si>
  <si>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</si>
  <si>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</si>
  <si>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</si>
  <si>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</si>
  <si>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</si>
  <si>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</si>
  <si>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</si>
  <si>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</si>
  <si>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</si>
  <si>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</si>
  <si>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</si>
  <si>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</si>
  <si>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</si>
  <si>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</si>
  <si>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</si>
  <si>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</si>
  <si>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</si>
  <si>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</si>
  <si>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</si>
  <si>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</si>
  <si>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</si>
  <si>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</si>
  <si>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</si>
  <si>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</si>
  <si>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</si>
  <si>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</si>
  <si>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</si>
  <si>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</si>
  <si>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</si>
  <si>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</si>
  <si>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</si>
  <si>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</si>
  <si>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</si>
  <si>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</si>
  <si>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</si>
  <si>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</si>
  <si>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</si>
  <si>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</si>
  <si>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</si>
  <si>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</si>
  <si>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</si>
  <si>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</si>
  <si>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</si>
  <si>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</si>
  <si>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</si>
  <si>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</si>
  <si>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</si>
  <si>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</si>
  <si>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</si>
  <si>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</si>
  <si>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</si>
  <si>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</si>
  <si>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</si>
  <si>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</si>
  <si>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</si>
  <si>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</si>
  <si>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</si>
  <si>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</si>
  <si>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</si>
  <si>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</si>
  <si>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</si>
  <si>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</si>
  <si>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</si>
  <si>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</si>
  <si>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</si>
  <si>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</si>
  <si>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</si>
  <si>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</si>
  <si>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</si>
  <si>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</si>
  <si>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</si>
  <si>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</si>
  <si>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</si>
  <si>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</si>
  <si>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</si>
  <si>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</si>
  <si>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</si>
  <si>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</si>
  <si>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</si>
  <si>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</si>
  <si>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</si>
  <si>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</si>
  <si>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</si>
  <si>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</si>
  <si>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</si>
  <si>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</si>
  <si>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</si>
  <si>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</si>
  <si>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</si>
  <si>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</si>
  <si>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</si>
  <si>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</si>
  <si>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</si>
  <si>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</si>
  <si>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</si>
  <si>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</si>
  <si>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</si>
  <si>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</si>
  <si>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</si>
  <si>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</si>
  <si>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</si>
  <si>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</si>
  <si>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</si>
  <si>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</si>
  <si>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</si>
  <si>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</si>
  <si>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</si>
  <si>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</si>
  <si>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</si>
  <si>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</si>
  <si>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</si>
  <si>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</si>
  <si>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</si>
  <si>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</si>
  <si>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</si>
  <si>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</si>
  <si>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</si>
  <si>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</si>
  <si>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</si>
  <si>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</si>
  <si>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</si>
  <si>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</si>
  <si>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</si>
  <si>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</si>
  <si>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</si>
  <si>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</si>
  <si>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</si>
  <si>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</si>
  <si>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</si>
  <si>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</si>
  <si>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</si>
  <si>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</si>
  <si>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</si>
  <si>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</si>
  <si>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</si>
  <si>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</si>
  <si>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</si>
  <si>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</si>
  <si>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</si>
  <si>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</si>
  <si>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</si>
  <si>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</si>
  <si>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</si>
  <si>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</si>
  <si>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</si>
  <si>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</si>
  <si>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</si>
  <si>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</si>
  <si>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</si>
  <si>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</si>
  <si>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</si>
  <si>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</si>
  <si>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</si>
  <si>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</si>
  <si>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</si>
  <si>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</si>
  <si>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</si>
  <si>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</si>
  <si>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</si>
  <si>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</si>
  <si>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</si>
  <si>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</si>
  <si>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</si>
  <si>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</si>
  <si>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</si>
  <si>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</si>
  <si>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</si>
  <si>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</si>
  <si>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</si>
  <si>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</si>
  <si>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</si>
  <si>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</si>
  <si>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</si>
  <si>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</si>
  <si>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</si>
  <si>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</si>
  <si>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</si>
  <si>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</si>
  <si>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</si>
  <si>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</si>
  <si>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</si>
  <si>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</si>
  <si>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</si>
  <si>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</si>
  <si>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</si>
  <si>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</si>
  <si>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</si>
  <si>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</si>
  <si>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</si>
  <si>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</si>
  <si>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</si>
  <si>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</si>
  <si>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</si>
  <si>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</si>
  <si>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</si>
  <si>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</si>
  <si>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</si>
  <si>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</si>
  <si>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</si>
  <si>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</si>
  <si>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</si>
  <si>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</si>
  <si>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</si>
  <si>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</si>
  <si>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</si>
  <si>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</si>
  <si>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</si>
  <si>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</si>
  <si>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</si>
  <si>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</si>
  <si>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</si>
  <si>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</si>
  <si>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</si>
  <si>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</si>
  <si>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</si>
  <si>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</si>
  <si>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</si>
  <si>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</si>
  <si>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</si>
  <si>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</si>
  <si>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</si>
  <si>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</si>
  <si>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</si>
  <si>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</si>
  <si>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</si>
  <si>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</si>
  <si>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</si>
  <si>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</si>
  <si>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</si>
  <si>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</si>
  <si>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</si>
  <si>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</si>
  <si>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</si>
  <si>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</si>
  <si>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</si>
  <si>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</si>
  <si>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</si>
  <si>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</si>
  <si>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</si>
  <si>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</si>
  <si>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</si>
  <si>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</si>
  <si>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</si>
  <si>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</si>
  <si>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</si>
  <si>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</si>
  <si>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</si>
  <si>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</si>
  <si>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</si>
  <si>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</si>
  <si>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</si>
  <si>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</si>
  <si>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</si>
  <si>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</si>
  <si>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</si>
  <si>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</si>
  <si>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</si>
  <si>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</si>
  <si>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</si>
  <si>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</si>
  <si>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</si>
  <si>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</si>
  <si>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</si>
  <si>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</si>
  <si>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</si>
  <si>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</si>
  <si>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</si>
  <si>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</si>
  <si>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</si>
  <si>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</si>
  <si>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</si>
  <si>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</si>
  <si>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</si>
  <si>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</si>
  <si>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</si>
  <si>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</si>
  <si>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</si>
  <si>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</si>
  <si>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</si>
  <si>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</si>
  <si>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</si>
  <si>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</si>
  <si>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</si>
  <si>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</si>
  <si>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</si>
  <si>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</si>
  <si>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</si>
  <si>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</si>
  <si>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</si>
  <si>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</si>
  <si>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</si>
  <si>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</si>
  <si>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</si>
  <si>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</si>
  <si>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</si>
  <si>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</si>
  <si>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</si>
  <si>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</si>
  <si>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</si>
  <si>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</si>
  <si>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</si>
  <si>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</si>
  <si>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</si>
  <si>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</si>
  <si>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</si>
  <si>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</si>
  <si>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</si>
  <si>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</si>
  <si>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</si>
  <si>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</si>
  <si>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</si>
  <si>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</si>
  <si>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</si>
  <si>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</si>
  <si>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</si>
  <si>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</si>
  <si>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</si>
  <si>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</si>
  <si>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</si>
  <si>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</si>
  <si>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</si>
  <si>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</si>
  <si>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</si>
  <si>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</si>
  <si>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</si>
  <si>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</si>
  <si>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</si>
  <si>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</si>
  <si>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</si>
  <si>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</si>
  <si>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</si>
  <si>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</si>
  <si>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</si>
  <si>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</si>
  <si>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</si>
  <si>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</si>
  <si>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</si>
  <si>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</si>
  <si>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</si>
  <si>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</si>
  <si>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</si>
  <si>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</si>
  <si>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</si>
  <si>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</si>
  <si>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</si>
  <si>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</si>
  <si>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</si>
  <si>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</si>
  <si>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</si>
  <si>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</si>
  <si>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</si>
  <si>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</si>
  <si>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</si>
  <si>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</si>
  <si>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</si>
  <si>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</si>
  <si>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</si>
  <si>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</si>
  <si>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</si>
  <si>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</si>
  <si>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</si>
  <si>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</si>
  <si>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</si>
  <si>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</si>
  <si>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</si>
  <si>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</si>
  <si>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</si>
  <si>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</si>
  <si>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</si>
  <si>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</si>
  <si>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</si>
  <si>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</si>
  <si>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</si>
  <si>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</si>
  <si>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</si>
  <si>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</si>
  <si>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</si>
  <si>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</si>
  <si>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</si>
  <si>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</si>
  <si>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</si>
  <si>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</si>
  <si>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</si>
  <si>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</si>
  <si>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</si>
  <si>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</si>
  <si>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</si>
  <si>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</si>
  <si>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</si>
  <si>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</si>
  <si>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</si>
  <si>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</si>
  <si>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</si>
  <si>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</si>
  <si>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</si>
  <si>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</si>
  <si>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</si>
  <si>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</si>
  <si>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</si>
  <si>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</si>
  <si>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</si>
  <si>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</si>
  <si>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</si>
  <si>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</si>
  <si>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</si>
  <si>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</si>
  <si>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</si>
  <si>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</si>
  <si>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</si>
  <si>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</si>
  <si>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</si>
  <si>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</si>
  <si>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</si>
  <si>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</si>
  <si>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</si>
  <si>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</si>
  <si>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</si>
  <si>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</si>
  <si>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</si>
  <si>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</si>
  <si>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</si>
  <si>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</si>
  <si>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</si>
  <si>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</si>
  <si>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</si>
  <si>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</si>
  <si>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</si>
  <si>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</si>
  <si>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</si>
  <si>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</si>
  <si>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</si>
  <si>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</si>
  <si>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</si>
  <si>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</si>
  <si>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</si>
  <si>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</si>
  <si>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</si>
  <si>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</si>
  <si>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</si>
  <si>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</si>
  <si>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</si>
  <si>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</si>
  <si>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</si>
  <si>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</si>
  <si>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</si>
  <si>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</si>
  <si>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</si>
  <si>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</si>
  <si>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</si>
  <si>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</si>
  <si>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</si>
  <si>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</si>
  <si>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</si>
  <si>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</si>
  <si>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</si>
  <si>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</si>
  <si>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</si>
  <si>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</si>
  <si>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</si>
  <si>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</si>
  <si>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</si>
  <si>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</si>
  <si>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</si>
  <si>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</si>
  <si>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</si>
  <si>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</si>
  <si>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</si>
  <si>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</si>
  <si>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</si>
  <si>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</si>
  <si>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</si>
  <si>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</si>
  <si>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</si>
  <si>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</si>
  <si>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</si>
  <si>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</si>
  <si>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</si>
  <si>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</si>
  <si>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</si>
  <si>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</si>
  <si>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</si>
  <si>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</si>
  <si>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</si>
  <si>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</si>
  <si>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</si>
  <si>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</si>
  <si>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</si>
  <si>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</si>
  <si>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</si>
  <si>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</si>
  <si>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</si>
  <si>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</si>
  <si>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</si>
  <si>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</si>
  <si>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</si>
  <si>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</si>
  <si>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</si>
  <si>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</si>
  <si>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</si>
  <si>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</si>
  <si>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</si>
  <si>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</si>
  <si>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</si>
  <si>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</si>
  <si>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</si>
  <si>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</si>
  <si>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</si>
  <si>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</si>
  <si>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</si>
  <si>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</si>
  <si>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</si>
  <si>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</si>
  <si>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</si>
  <si>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</si>
  <si>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</si>
  <si>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</si>
  <si>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</si>
  <si>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</si>
  <si>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</si>
  <si>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</si>
  <si>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</si>
  <si>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</si>
  <si>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</si>
  <si>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</si>
  <si>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</si>
  <si>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</si>
  <si>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</si>
  <si>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</si>
  <si>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</si>
  <si>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</si>
  <si>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</si>
  <si>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</si>
  <si>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</si>
  <si>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</si>
  <si>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</si>
  <si>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</si>
  <si>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</si>
  <si>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</si>
  <si>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</si>
  <si>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</si>
  <si>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</si>
  <si>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</si>
  <si>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</si>
  <si>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</si>
  <si>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</si>
  <si>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</si>
  <si>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</si>
  <si>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</si>
  <si>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</si>
  <si>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</si>
  <si>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</si>
  <si>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</si>
  <si>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</si>
  <si>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</si>
  <si>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</si>
  <si>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</si>
  <si>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</si>
  <si>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</si>
  <si>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</si>
  <si>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</si>
  <si>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</si>
  <si>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</si>
  <si>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</si>
  <si>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</si>
  <si>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</si>
  <si>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</si>
  <si>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</si>
  <si>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</si>
  <si>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</si>
  <si>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</si>
  <si>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</si>
  <si>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</si>
  <si>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</si>
  <si>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</si>
  <si>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</si>
  <si>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</si>
  <si>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</si>
  <si>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</si>
  <si>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</si>
  <si>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</si>
  <si>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</si>
  <si>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</si>
  <si>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</si>
  <si>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</si>
  <si>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</si>
  <si>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</si>
  <si>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</si>
  <si>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</si>
  <si>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</si>
  <si>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</si>
  <si>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</si>
  <si>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</si>
  <si>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</si>
  <si>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</si>
  <si>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</si>
  <si>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</si>
  <si>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</si>
  <si>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</si>
  <si>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</si>
  <si>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</si>
  <si>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</si>
  <si>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</si>
  <si>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</si>
  <si>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</si>
  <si>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</si>
  <si>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</si>
  <si>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</si>
  <si>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</si>
  <si>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</si>
  <si>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</si>
  <si>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</si>
  <si>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</si>
  <si>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</si>
  <si>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</si>
  <si>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</si>
  <si>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</si>
  <si>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</si>
  <si>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</si>
  <si>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</si>
  <si>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</si>
  <si>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</si>
  <si>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</si>
  <si>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</si>
  <si>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</si>
  <si>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</si>
  <si>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</si>
  <si>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</si>
  <si>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</si>
  <si>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</si>
  <si>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</si>
  <si>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</si>
  <si>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</si>
  <si>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</si>
  <si>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</si>
  <si>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</si>
  <si>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</si>
  <si>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</si>
  <si>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</si>
  <si>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</si>
  <si>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</si>
  <si>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</si>
  <si>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</si>
  <si>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</si>
  <si>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</si>
  <si>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</si>
  <si>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</si>
  <si>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</si>
  <si>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</si>
  <si>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</si>
  <si>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</si>
  <si>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</si>
  <si>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</si>
  <si>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</si>
  <si>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</si>
  <si>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</si>
  <si>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</si>
  <si>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</si>
  <si>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</si>
  <si>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</si>
  <si>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</si>
  <si>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</si>
  <si>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</si>
  <si>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</si>
  <si>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</si>
  <si>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</si>
  <si>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</si>
  <si>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</si>
  <si>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</si>
  <si>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</si>
  <si>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</si>
  <si>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</si>
  <si>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</si>
  <si>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</si>
  <si>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</si>
  <si>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</si>
  <si>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</si>
  <si>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</si>
  <si>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</si>
  <si>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</si>
  <si>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</si>
  <si>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</si>
  <si>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</si>
  <si>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</si>
  <si>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</si>
  <si>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</si>
  <si>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</si>
  <si>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</si>
  <si>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</si>
  <si>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</si>
  <si>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</si>
  <si>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</si>
  <si>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</si>
  <si>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</si>
  <si>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</si>
  <si>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</si>
  <si>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</si>
  <si>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</si>
  <si>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</si>
  <si>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</si>
  <si>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</si>
  <si>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</si>
  <si>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</si>
  <si>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</si>
  <si>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</si>
  <si>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</si>
  <si>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</si>
  <si>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</si>
  <si>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</si>
  <si>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</si>
  <si>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</si>
  <si>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</si>
  <si>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</si>
  <si>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</si>
  <si>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</si>
  <si>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</si>
  <si>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</si>
  <si>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</si>
  <si>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</si>
  <si>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</si>
  <si>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</si>
  <si>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</si>
  <si>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</si>
  <si>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</si>
  <si>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</si>
  <si>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</si>
  <si>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</si>
  <si>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</si>
  <si>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</si>
  <si>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</si>
  <si>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</si>
  <si>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</si>
  <si>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</si>
  <si>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</si>
  <si>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</si>
  <si>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</si>
  <si>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</si>
  <si>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</si>
  <si>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</si>
  <si>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</si>
  <si>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</si>
  <si>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</si>
  <si>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</si>
  <si>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</si>
  <si>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</si>
  <si>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</si>
  <si>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</si>
  <si>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</si>
  <si>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</si>
  <si>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</si>
  <si>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</si>
  <si>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</si>
  <si>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</si>
  <si>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</si>
  <si>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</si>
  <si>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</si>
  <si>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</si>
  <si>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</si>
  <si>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</si>
  <si>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</si>
  <si>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</si>
  <si>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</si>
  <si>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</si>
  <si>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</si>
  <si>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</si>
  <si>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</si>
  <si>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</si>
  <si>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</si>
  <si>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</si>
  <si>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</si>
  <si>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</si>
  <si>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</si>
  <si>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</si>
  <si>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</si>
  <si>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</si>
  <si>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</si>
  <si>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</si>
  <si>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</si>
  <si>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</si>
  <si>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</si>
  <si>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</si>
  <si>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</si>
  <si>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</si>
  <si>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</si>
  <si>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</si>
  <si>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</si>
  <si>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</si>
  <si>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</si>
  <si>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</si>
  <si>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</si>
  <si>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</si>
  <si>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</si>
  <si>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</si>
  <si>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</si>
  <si>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</si>
  <si>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</si>
  <si>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</si>
  <si>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</si>
  <si>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</si>
  <si>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</si>
  <si>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</si>
  <si>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</si>
  <si>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</si>
  <si>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</si>
  <si>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</si>
  <si>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</si>
  <si>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</si>
  <si>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</si>
  <si>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</si>
  <si>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</si>
  <si>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</si>
  <si>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</si>
  <si>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</si>
  <si>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</si>
  <si>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</si>
  <si>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</si>
  <si>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</si>
  <si>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</si>
  <si>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</si>
  <si>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</si>
  <si>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</si>
  <si>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</si>
  <si>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</si>
  <si>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</si>
  <si>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</si>
  <si>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</si>
  <si>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</si>
  <si>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</si>
  <si>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</si>
  <si>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</si>
  <si>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</si>
  <si>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</si>
  <si>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</si>
  <si>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</si>
  <si>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</si>
  <si>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</si>
  <si>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</si>
  <si>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</si>
  <si>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</si>
  <si>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</si>
  <si>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</si>
  <si>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</si>
  <si>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</si>
  <si>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</si>
  <si>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</si>
  <si>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</si>
  <si>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</si>
  <si>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</si>
  <si>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</si>
  <si>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</si>
  <si>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</si>
  <si>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</si>
  <si>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</si>
  <si>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</si>
  <si>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</si>
  <si>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</si>
  <si>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</si>
  <si>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</si>
  <si>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</si>
  <si>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</si>
  <si>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</si>
  <si>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</si>
  <si>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</si>
  <si>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</si>
  <si>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</si>
  <si>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</si>
  <si>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</si>
  <si>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</si>
  <si>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</si>
  <si>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</si>
  <si>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</si>
  <si>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</si>
  <si>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</si>
  <si>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</si>
  <si>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</si>
  <si>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</si>
  <si>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</si>
  <si>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</si>
  <si>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</si>
  <si>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</si>
  <si>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</si>
  <si>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</si>
  <si>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</si>
  <si>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</si>
  <si>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</si>
  <si>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</si>
  <si>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</si>
  <si>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</si>
  <si>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</si>
  <si>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</si>
  <si>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</si>
  <si>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</si>
  <si>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</si>
  <si>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</si>
  <si>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</si>
  <si>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</si>
  <si>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</si>
  <si>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</si>
  <si>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</si>
  <si>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</si>
  <si>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</si>
  <si>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</si>
  <si>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</si>
  <si>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</si>
  <si>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</si>
  <si>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</si>
  <si>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</si>
  <si>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</si>
  <si>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</si>
  <si>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</si>
  <si>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</si>
  <si>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</si>
  <si>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</si>
  <si>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</si>
  <si>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</si>
  <si>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</si>
  <si>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</si>
  <si>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</si>
  <si>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</si>
  <si>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</si>
  <si>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</si>
  <si>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</si>
  <si>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</si>
  <si>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</si>
  <si>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</si>
  <si>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</si>
  <si>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</si>
  <si>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</si>
  <si>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</si>
  <si>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</si>
  <si>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</si>
  <si>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</si>
  <si>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</si>
  <si>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</si>
  <si>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</si>
  <si>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</si>
  <si>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</si>
  <si>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</si>
  <si>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</si>
  <si>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</si>
  <si>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</si>
  <si>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</si>
  <si>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</si>
  <si>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</si>
  <si>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</si>
  <si>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</si>
  <si>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</si>
  <si>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</si>
  <si>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</si>
  <si>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</si>
  <si>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</si>
  <si>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</si>
  <si>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</si>
  <si>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</si>
  <si>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</si>
  <si>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</si>
  <si>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</si>
  <si>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</si>
  <si>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</si>
  <si>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</si>
  <si>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</si>
  <si>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</si>
  <si>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</si>
  <si>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</si>
  <si>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</si>
  <si>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</si>
  <si>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</si>
  <si>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</si>
  <si>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</si>
  <si>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</si>
  <si>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</si>
  <si>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</si>
  <si>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</si>
  <si>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</si>
  <si>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</si>
  <si>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</si>
  <si>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</si>
  <si>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</si>
  <si>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</si>
  <si>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</si>
  <si>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</si>
  <si>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</si>
  <si>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</si>
  <si>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</si>
  <si>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</si>
  <si>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</si>
  <si>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</si>
  <si>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</si>
  <si>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</si>
  <si>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</si>
  <si>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</si>
  <si>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</si>
  <si>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</si>
  <si>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</si>
  <si>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</si>
  <si>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</si>
  <si>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</si>
  <si>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</si>
  <si>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</si>
  <si>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</si>
  <si>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</si>
  <si>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</si>
  <si>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</si>
  <si>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</si>
  <si>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</si>
  <si>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</si>
  <si>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</si>
  <si>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</si>
  <si>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</si>
  <si>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</si>
  <si>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</si>
  <si>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</si>
  <si>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</si>
  <si>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</si>
  <si>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</si>
  <si>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</si>
  <si>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</si>
  <si>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</si>
  <si>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</si>
  <si>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</si>
  <si>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</si>
  <si>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</si>
  <si>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</si>
  <si>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</si>
  <si>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</si>
  <si>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</si>
  <si>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</si>
  <si>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</si>
  <si>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</si>
  <si>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</si>
  <si>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</si>
  <si>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</si>
  <si>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</si>
  <si>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</si>
  <si>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</si>
  <si>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</si>
  <si>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</si>
  <si>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</si>
  <si>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</si>
  <si>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</si>
  <si>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</si>
  <si>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</si>
  <si>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</si>
  <si>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</si>
  <si>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</si>
  <si>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</si>
  <si>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</si>
  <si>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</si>
  <si>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</si>
  <si>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</si>
  <si>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</si>
  <si>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</si>
  <si>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</si>
  <si>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</si>
  <si>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</si>
  <si>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</si>
  <si>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</si>
  <si>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</si>
  <si>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</si>
  <si>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</si>
  <si>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</si>
  <si>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</si>
  <si>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</si>
  <si>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</si>
  <si>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</si>
  <si>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</si>
  <si>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</si>
  <si>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</si>
  <si>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</si>
  <si>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</si>
  <si>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</si>
  <si>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</si>
  <si>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</si>
  <si>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</si>
  <si>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</si>
  <si>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</si>
  <si>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</si>
  <si>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</si>
  <si>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</si>
  <si>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</si>
  <si>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</si>
  <si>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</si>
  <si>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</si>
  <si>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</si>
  <si>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</si>
  <si>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</si>
  <si>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</si>
  <si>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</si>
  <si>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</si>
  <si>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</si>
  <si>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</si>
  <si>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</si>
  <si>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</si>
  <si>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</si>
  <si>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</si>
  <si>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</si>
  <si>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</si>
  <si>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</si>
  <si>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</si>
  <si>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</si>
  <si>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</si>
  <si>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</si>
  <si>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</si>
  <si>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</si>
  <si>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</si>
  <si>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</si>
  <si>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</si>
  <si>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</si>
  <si>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</si>
  <si>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</si>
  <si>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</si>
  <si>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</si>
  <si>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</si>
  <si>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</si>
  <si>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</si>
  <si>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</si>
  <si>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</si>
  <si>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</si>
  <si>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</si>
  <si>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</si>
  <si>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</si>
  <si>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</si>
  <si>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</si>
  <si>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</si>
  <si>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</si>
  <si>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</si>
  <si>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</si>
  <si>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</si>
  <si>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</si>
  <si>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</si>
  <si>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</si>
  <si>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</si>
  <si>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</si>
  <si>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</si>
  <si>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</si>
  <si>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</si>
  <si>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</si>
  <si>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</si>
  <si>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</si>
  <si>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</si>
  <si>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</si>
  <si>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</si>
  <si>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</si>
  <si>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</si>
  <si>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</si>
  <si>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</si>
  <si>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</si>
  <si>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</si>
  <si>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</si>
  <si>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</si>
  <si>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</si>
  <si>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</si>
  <si>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</si>
  <si>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</si>
  <si>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</si>
  <si>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</si>
  <si>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</si>
  <si>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</si>
  <si>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</si>
  <si>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</si>
  <si>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</si>
  <si>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</si>
  <si>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</si>
  <si>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</si>
  <si>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</si>
  <si>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</si>
  <si>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</si>
  <si>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</si>
  <si>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</si>
  <si>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</si>
  <si>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</si>
  <si>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</si>
  <si>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</si>
  <si>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</si>
  <si>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</si>
  <si>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</si>
  <si>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</si>
  <si>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</si>
  <si>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</si>
  <si>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</si>
  <si>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</si>
  <si>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</si>
  <si>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</si>
  <si>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</si>
  <si>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</si>
  <si>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</si>
  <si>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</si>
  <si>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</si>
  <si>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</si>
  <si>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</si>
  <si>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</si>
  <si>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</si>
  <si>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</si>
  <si>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</si>
  <si>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</si>
  <si>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</si>
  <si>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</si>
  <si>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</si>
  <si>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</si>
  <si>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</si>
  <si>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</si>
  <si>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</si>
  <si>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</si>
  <si>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</si>
  <si>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</si>
  <si>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</si>
  <si>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</si>
  <si>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</si>
  <si>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</si>
  <si>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</si>
  <si>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</si>
  <si>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</si>
  <si>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</si>
  <si>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</si>
  <si>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</si>
  <si>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</si>
  <si>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</si>
  <si>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</si>
  <si>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</si>
  <si>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</si>
  <si>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</si>
  <si>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</si>
  <si>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</si>
  <si>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</si>
  <si>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</si>
  <si>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</si>
  <si>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</si>
  <si>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</si>
  <si>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</si>
  <si>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</si>
  <si>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</si>
  <si>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</si>
  <si>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</si>
  <si>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</si>
  <si>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</si>
  <si>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</si>
  <si>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</si>
  <si>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</si>
  <si>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</si>
  <si>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</si>
  <si>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</si>
  <si>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</si>
  <si>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</si>
  <si>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</si>
  <si>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</si>
  <si>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</si>
  <si>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</si>
  <si>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</si>
  <si>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</si>
  <si>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</si>
  <si>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</si>
  <si>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</si>
  <si>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</si>
  <si>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</si>
  <si>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</si>
  <si>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</si>
  <si>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</si>
  <si>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</si>
  <si>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</si>
  <si>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</si>
  <si>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</si>
  <si>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</si>
  <si>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</si>
  <si>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</si>
  <si>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</si>
  <si>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</si>
  <si>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</si>
  <si>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</si>
  <si>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</si>
  <si>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</si>
  <si>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</si>
  <si>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</si>
  <si>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</si>
  <si>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</si>
  <si>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</si>
  <si>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</si>
  <si>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</si>
  <si>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</si>
  <si>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</si>
  <si>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</si>
  <si>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</si>
  <si>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</si>
  <si>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</si>
  <si>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</si>
  <si>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</si>
  <si>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</si>
  <si>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</si>
  <si>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</si>
  <si>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</si>
  <si>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</si>
  <si>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</si>
  <si>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</si>
  <si>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</si>
  <si>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</si>
  <si>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</si>
  <si>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</si>
  <si>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</si>
  <si>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</si>
  <si>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</si>
  <si>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</si>
  <si>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</si>
  <si>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</si>
  <si>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</si>
  <si>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</si>
  <si>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</si>
  <si>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</si>
  <si>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</si>
  <si>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</si>
  <si>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</si>
  <si>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</si>
  <si>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</si>
  <si>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</si>
  <si>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</si>
  <si>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</si>
  <si>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</si>
  <si>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</si>
  <si>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</si>
  <si>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</si>
  <si>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</si>
  <si>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</si>
  <si>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</si>
  <si>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</si>
  <si>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</si>
  <si>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</si>
  <si>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</si>
  <si>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</si>
  <si>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</si>
  <si>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</si>
  <si>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</si>
  <si>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</si>
  <si>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</si>
  <si>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</si>
  <si>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</si>
  <si>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</si>
  <si>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</si>
  <si>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</si>
  <si>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</si>
  <si>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</si>
  <si>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</si>
  <si>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</si>
  <si>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</si>
  <si>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</si>
  <si>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</si>
  <si>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</si>
  <si>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</si>
  <si>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</si>
  <si>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</si>
  <si>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</si>
  <si>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</si>
  <si>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</si>
  <si>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</si>
  <si>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</si>
  <si>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</si>
  <si>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</si>
  <si>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</si>
  <si>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</si>
  <si>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</si>
  <si>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</si>
  <si>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</si>
  <si>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</si>
  <si>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</si>
  <si>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</si>
  <si>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</si>
  <si>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</si>
  <si>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</si>
  <si>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</si>
  <si>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</si>
  <si>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</si>
  <si>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</si>
  <si>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</si>
  <si>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</si>
  <si>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</si>
  <si>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</si>
  <si>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</si>
  <si>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</si>
  <si>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</si>
  <si>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</si>
  <si>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</si>
  <si>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</si>
  <si>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</si>
  <si>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</si>
  <si>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</si>
  <si>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</si>
  <si>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</si>
  <si>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</si>
  <si>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</si>
  <si>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</si>
  <si>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</si>
  <si>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</si>
  <si>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</si>
  <si>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</si>
  <si>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</si>
  <si>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</si>
  <si>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</si>
  <si>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</si>
  <si>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</si>
  <si>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</si>
  <si>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</si>
  <si>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</si>
  <si>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</si>
  <si>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</si>
  <si>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</si>
  <si>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</si>
  <si>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</si>
  <si>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</si>
  <si>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</si>
  <si>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</si>
  <si>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</si>
  <si>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</si>
  <si>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</si>
  <si>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</si>
  <si>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</si>
  <si>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</si>
  <si>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</si>
  <si>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</si>
  <si>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</si>
  <si>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</si>
  <si>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</si>
  <si>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</si>
  <si>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</si>
  <si>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</si>
  <si>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</si>
  <si>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</si>
  <si>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</si>
  <si>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</si>
  <si>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</si>
  <si>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</si>
  <si>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</si>
  <si>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</si>
  <si>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</si>
  <si>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</si>
  <si>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</si>
  <si>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</si>
  <si>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</si>
  <si>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</si>
  <si>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</si>
  <si>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</si>
  <si>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</si>
  <si>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</si>
  <si>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</si>
  <si>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</si>
  <si>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</si>
  <si>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</si>
  <si>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</si>
  <si>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</si>
  <si>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</si>
  <si>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</si>
  <si>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</si>
  <si>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</si>
  <si>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</si>
  <si>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</si>
  <si>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</si>
  <si>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</si>
  <si>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</si>
  <si>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</si>
  <si>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</si>
  <si>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</si>
  <si>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</si>
  <si>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</si>
  <si>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</si>
  <si>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</si>
  <si>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</si>
  <si>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</si>
  <si>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</si>
  <si>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</si>
  <si>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</si>
  <si>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</si>
  <si>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</si>
  <si>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</si>
  <si>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</si>
  <si>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</si>
  <si>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</si>
  <si>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</si>
  <si>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</si>
  <si>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</si>
  <si>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</si>
  <si>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</si>
  <si>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</si>
  <si>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</si>
  <si>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</si>
  <si>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</si>
  <si>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</si>
  <si>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</si>
  <si>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</si>
  <si>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</si>
  <si>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</si>
  <si>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</si>
  <si>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</si>
  <si>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</si>
  <si>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</si>
  <si>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</si>
  <si>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</si>
  <si>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</si>
  <si>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</si>
  <si>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</si>
  <si>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</si>
  <si>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</si>
  <si>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</si>
  <si>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</si>
  <si>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</si>
  <si>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</si>
  <si>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</si>
  <si>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</si>
  <si>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</si>
  <si>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</si>
  <si>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</si>
  <si>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</si>
  <si>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</si>
  <si>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</si>
  <si>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</si>
  <si>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</si>
  <si>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</si>
  <si>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</si>
  <si>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</si>
  <si>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</si>
  <si>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</si>
  <si>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</si>
  <si>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</si>
  <si>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</si>
  <si>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</si>
  <si>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</si>
  <si>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</si>
  <si>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</si>
  <si>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</si>
  <si>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</si>
  <si>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</si>
  <si>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</si>
  <si>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</si>
  <si>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</si>
  <si>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</si>
  <si>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</si>
  <si>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</si>
  <si>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</si>
  <si>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</si>
  <si>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</si>
  <si>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</si>
  <si>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</si>
  <si>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</si>
  <si>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</si>
  <si>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</si>
  <si>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</si>
  <si>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</si>
  <si>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</si>
  <si>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</si>
  <si>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</si>
  <si>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</si>
  <si>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</si>
  <si>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</si>
  <si>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</si>
  <si>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</si>
  <si>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</si>
  <si>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</si>
  <si>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</si>
  <si>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</si>
  <si>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</si>
  <si>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</si>
  <si>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</si>
  <si>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</si>
  <si>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</si>
  <si>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</si>
  <si>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</si>
  <si>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</si>
  <si>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</si>
  <si>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</si>
  <si>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</si>
  <si>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</si>
  <si>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</si>
  <si>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</si>
  <si>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</si>
  <si>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</si>
  <si>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</si>
  <si>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</si>
  <si>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</si>
  <si>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</si>
  <si>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</si>
  <si>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</si>
  <si>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</si>
  <si>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</si>
  <si>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</si>
  <si>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</si>
  <si>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</si>
  <si>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</si>
  <si>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</si>
  <si>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</si>
  <si>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</si>
  <si>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</si>
  <si>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</si>
  <si>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</si>
  <si>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</si>
  <si>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</si>
  <si>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</si>
  <si>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</si>
  <si>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</si>
  <si>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</si>
  <si>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</si>
  <si>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</si>
  <si>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</si>
  <si>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</si>
  <si>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</si>
  <si>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</si>
  <si>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</si>
  <si>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</si>
  <si>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</si>
  <si>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</si>
  <si>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</si>
  <si>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</si>
  <si>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</si>
  <si>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</si>
  <si>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</si>
  <si>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</si>
  <si>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</si>
  <si>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</si>
  <si>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</si>
  <si>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</si>
  <si>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</si>
  <si>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</si>
  <si>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</si>
  <si>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</si>
  <si>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</si>
  <si>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</si>
  <si>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</si>
  <si>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</si>
  <si>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</si>
  <si>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</si>
  <si>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</si>
  <si>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</si>
  <si>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</si>
  <si>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</si>
  <si>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</si>
  <si>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</si>
  <si>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</si>
  <si>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</si>
  <si>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</si>
  <si>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</si>
  <si>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</si>
  <si>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</si>
  <si>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</si>
  <si>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</si>
  <si>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</si>
  <si>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</si>
  <si>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</si>
  <si>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</si>
  <si>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</si>
  <si>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</si>
  <si>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</si>
  <si>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</si>
  <si>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</si>
  <si>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</si>
  <si>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</si>
  <si>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</si>
  <si>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</si>
  <si>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</si>
  <si>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</si>
  <si>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</si>
  <si>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</si>
  <si>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</si>
  <si>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</si>
  <si>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</si>
  <si>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</si>
  <si>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</si>
  <si>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</si>
  <si>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</si>
  <si>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</si>
  <si>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</si>
  <si>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</si>
  <si>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</si>
  <si>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</si>
  <si>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</si>
  <si>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</si>
  <si>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</si>
  <si>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</si>
  <si>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</si>
  <si>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</si>
  <si>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</si>
  <si>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</si>
  <si>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</si>
  <si>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</si>
  <si>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</si>
  <si>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</si>
  <si>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</si>
  <si>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</si>
  <si>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</si>
  <si>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</si>
  <si>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</si>
  <si>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</si>
  <si>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</si>
  <si>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</si>
  <si>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</si>
  <si>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</si>
  <si>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</si>
  <si>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</si>
  <si>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</si>
  <si>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</si>
  <si>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</si>
  <si>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</si>
  <si>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</si>
  <si>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</si>
  <si>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</si>
  <si>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</si>
  <si>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</si>
  <si>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</si>
  <si>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</si>
  <si>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</si>
  <si>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</si>
  <si>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</si>
  <si>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</si>
  <si>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</si>
  <si>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</si>
  <si>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</si>
  <si>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</si>
  <si>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</si>
  <si>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</si>
  <si>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</si>
  <si>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</si>
  <si>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</si>
  <si>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</si>
  <si>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</si>
  <si>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</si>
  <si>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</si>
  <si>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</si>
  <si>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</si>
  <si>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</si>
  <si>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</si>
  <si>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</si>
  <si>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</si>
  <si>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</si>
  <si>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</si>
  <si>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</si>
  <si>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</si>
  <si>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</si>
  <si>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</si>
  <si>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</si>
  <si>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</si>
  <si>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</si>
  <si>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</si>
  <si>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</si>
  <si>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</si>
  <si>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</si>
  <si>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</si>
  <si>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</si>
  <si>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</si>
  <si>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</si>
  <si>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</si>
  <si>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</si>
  <si>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</si>
  <si>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</si>
  <si>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</si>
  <si>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</si>
  <si>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</si>
  <si>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</si>
  <si>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</si>
  <si>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</si>
  <si>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</si>
  <si>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</si>
  <si>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</si>
  <si>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</si>
  <si>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</si>
  <si>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</si>
  <si>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</si>
  <si>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</si>
  <si>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</si>
  <si>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</si>
  <si>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</si>
  <si>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</si>
  <si>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</si>
  <si>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</si>
  <si>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</si>
  <si>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</si>
  <si>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</si>
  <si>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</si>
  <si>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</si>
  <si>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</si>
  <si>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</si>
  <si>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</si>
  <si>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</si>
  <si>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</si>
  <si>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</si>
  <si>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</si>
  <si>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</si>
  <si>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</si>
  <si>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</si>
  <si>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</si>
  <si>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</si>
  <si>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</si>
  <si>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</si>
  <si>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</si>
  <si>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</si>
  <si>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</si>
  <si>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</si>
  <si>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</si>
  <si>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</si>
  <si>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</si>
  <si>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</si>
  <si>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</si>
  <si>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</si>
  <si>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</si>
  <si>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</si>
  <si>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</si>
  <si>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</si>
  <si>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</si>
  <si>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</si>
  <si>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</si>
  <si>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</si>
  <si>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</si>
  <si>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</si>
  <si>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</si>
  <si>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</si>
  <si>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</si>
  <si>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</si>
  <si>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</si>
  <si>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</si>
  <si>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</si>
  <si>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</si>
  <si>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</si>
  <si>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</si>
  <si>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</si>
  <si>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</si>
  <si>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</si>
  <si>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</si>
  <si>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</si>
  <si>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</si>
  <si>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</si>
  <si>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</si>
  <si>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</si>
  <si>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</si>
  <si>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</si>
  <si>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</si>
  <si>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</si>
  <si>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</si>
  <si>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</si>
  <si>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</si>
  <si>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</si>
  <si>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</si>
  <si>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</si>
  <si>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</si>
  <si>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</si>
  <si>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</si>
  <si>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</si>
  <si>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</si>
  <si>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</si>
  <si>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</si>
  <si>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</si>
  <si>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</si>
  <si>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</si>
  <si>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</si>
  <si>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</si>
  <si>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</si>
  <si>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</si>
  <si>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</si>
  <si>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</si>
  <si>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</si>
  <si>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</si>
  <si>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</si>
  <si>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</si>
  <si>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</si>
  <si>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</si>
  <si>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</si>
  <si>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</si>
  <si>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</si>
  <si>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</si>
  <si>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</si>
  <si>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</si>
  <si>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</si>
  <si>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</si>
  <si>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</si>
  <si>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</si>
  <si>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</si>
  <si>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</si>
  <si>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</si>
  <si>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</si>
  <si>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</si>
  <si>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</si>
  <si>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</si>
  <si>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</si>
  <si>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</si>
  <si>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</si>
  <si>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</si>
  <si>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</si>
  <si>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</si>
  <si>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</si>
  <si>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</si>
  <si>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</si>
  <si>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</si>
  <si>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</si>
  <si>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</si>
  <si>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</si>
  <si>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</si>
  <si>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</si>
  <si>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</si>
  <si>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</si>
  <si>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</si>
  <si>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</si>
  <si>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</si>
  <si>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</si>
  <si>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</si>
  <si>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</si>
  <si>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</si>
  <si>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</si>
  <si>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</si>
  <si>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</si>
  <si>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</si>
  <si>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</si>
  <si>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</si>
  <si>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</si>
  <si>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</si>
  <si>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</si>
  <si>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</si>
  <si>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</si>
  <si>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</si>
  <si>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</si>
  <si>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</si>
  <si>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</si>
  <si>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</si>
  <si>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</si>
  <si>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</si>
  <si>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</si>
  <si>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</si>
  <si>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</si>
  <si>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</si>
  <si>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</si>
  <si>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</si>
  <si>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</si>
  <si>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</si>
  <si>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</si>
  <si>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</si>
  <si>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</si>
  <si>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</si>
  <si>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</si>
  <si>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</si>
  <si>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</si>
  <si>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</si>
  <si>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</si>
  <si>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</si>
  <si>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</si>
  <si>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</si>
  <si>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</si>
  <si>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</si>
  <si>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</si>
  <si>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</si>
  <si>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</si>
  <si>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</si>
  <si>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</si>
  <si>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</si>
  <si>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</si>
  <si>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</si>
  <si>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</si>
  <si>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</si>
  <si>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</si>
  <si>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</si>
  <si>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</si>
  <si>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</si>
  <si>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</si>
  <si>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</si>
  <si>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</si>
  <si>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</si>
  <si>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</si>
  <si>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</si>
  <si>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</si>
  <si>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</si>
  <si>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</si>
  <si>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</si>
  <si>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</si>
  <si>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</si>
  <si>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</si>
  <si>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</si>
  <si>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</si>
  <si>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</si>
  <si>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</si>
  <si>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</si>
  <si>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</si>
  <si>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</si>
  <si>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</si>
  <si>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</si>
  <si>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</si>
  <si>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</si>
  <si>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</si>
  <si>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</si>
  <si>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</si>
  <si>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</si>
  <si>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</si>
  <si>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</si>
  <si>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</si>
  <si>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</si>
  <si>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</si>
  <si>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</si>
  <si>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</si>
  <si>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</si>
  <si>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</si>
  <si>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</si>
  <si>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</si>
  <si>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</si>
  <si>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</si>
  <si>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</si>
  <si>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</si>
  <si>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</si>
  <si>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</si>
  <si>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</si>
  <si>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</si>
  <si>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</si>
  <si>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</si>
  <si>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</si>
  <si>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</si>
  <si>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</si>
  <si>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</si>
  <si>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</si>
  <si>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</si>
  <si>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</si>
  <si>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</si>
  <si>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</si>
  <si>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</si>
  <si>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</si>
  <si>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</si>
  <si>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</si>
  <si>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</si>
  <si>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</si>
  <si>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</si>
  <si>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</si>
  <si>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</si>
  <si>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</si>
  <si>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</si>
  <si>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</si>
  <si>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</si>
  <si>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</si>
  <si>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</si>
  <si>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</si>
  <si>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</si>
  <si>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</si>
  <si>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</si>
  <si>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</si>
  <si>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</si>
  <si>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</si>
  <si>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</si>
  <si>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</si>
  <si>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</si>
  <si>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</si>
  <si>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</si>
  <si>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</si>
  <si>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</si>
  <si>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</si>
  <si>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</si>
  <si>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</si>
  <si>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</si>
  <si>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</si>
  <si>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</si>
  <si>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</si>
  <si>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</si>
  <si>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</si>
  <si>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</si>
  <si>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</si>
  <si>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</si>
  <si>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</si>
  <si>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</si>
  <si>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</si>
  <si>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</si>
  <si>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</si>
  <si>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</si>
  <si>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</si>
  <si>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</si>
  <si>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</si>
  <si>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</si>
  <si>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</si>
  <si>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</si>
  <si>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</si>
  <si>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</si>
  <si>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</si>
  <si>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</si>
  <si>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</si>
  <si>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</si>
  <si>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</si>
  <si>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</si>
  <si>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</si>
  <si>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</si>
  <si>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</si>
  <si>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</si>
  <si>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</si>
  <si>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</si>
  <si>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</si>
  <si>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</si>
  <si>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</si>
  <si>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</si>
  <si>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</si>
  <si>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</si>
  <si>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</si>
  <si>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</si>
  <si>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</si>
  <si>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</si>
  <si>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</si>
  <si>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</si>
  <si>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</si>
  <si>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</si>
  <si>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</si>
  <si>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</si>
  <si>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</si>
  <si>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</si>
  <si>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</si>
  <si>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</si>
  <si>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</si>
  <si>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</si>
  <si>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</si>
  <si>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</si>
  <si>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</si>
  <si>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</si>
  <si>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</si>
  <si>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</si>
  <si>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</si>
  <si>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</si>
  <si>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</si>
  <si>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</si>
  <si>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</si>
  <si>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</si>
  <si>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</si>
  <si>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</si>
  <si>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</si>
  <si>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</si>
  <si>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</si>
  <si>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</si>
  <si>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</si>
  <si>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</si>
  <si>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</si>
  <si>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</si>
  <si>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</si>
  <si>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</si>
  <si>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</si>
  <si>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</si>
  <si>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</si>
  <si>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</si>
  <si>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</si>
  <si>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</si>
  <si>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</si>
  <si>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</si>
  <si>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</si>
  <si>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</si>
  <si>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</si>
  <si>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</si>
  <si>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</si>
  <si>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</si>
  <si>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</si>
  <si>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</si>
  <si>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</si>
  <si>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</si>
  <si>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</si>
  <si>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</si>
  <si>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</si>
  <si>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</si>
  <si>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</si>
  <si>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</si>
  <si>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</si>
  <si>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</si>
  <si>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</si>
  <si>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</si>
  <si>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</si>
  <si>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</si>
  <si>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</si>
  <si>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</si>
  <si>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</si>
  <si>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</si>
  <si>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</si>
  <si>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</si>
  <si>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</si>
  <si>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</si>
  <si>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</si>
  <si>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</si>
  <si>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</si>
  <si>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</si>
  <si>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</si>
  <si>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</si>
  <si>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</si>
  <si>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</si>
  <si>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</si>
  <si>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</si>
  <si>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</si>
  <si>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</si>
  <si>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</si>
  <si>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</si>
  <si>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</si>
  <si>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</si>
  <si>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</si>
  <si>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</si>
  <si>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</si>
  <si>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</si>
  <si>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</si>
  <si>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</si>
  <si>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</si>
  <si>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</si>
  <si>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</si>
  <si>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</si>
  <si>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</si>
  <si>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</si>
  <si>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</si>
  <si>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</si>
  <si>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</si>
  <si>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</si>
  <si>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</si>
  <si>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</si>
  <si>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</si>
  <si>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</si>
  <si>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</si>
  <si>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</si>
  <si>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</si>
  <si>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</si>
  <si>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</si>
  <si>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</si>
  <si>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</si>
  <si>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</si>
  <si>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</si>
  <si>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</si>
  <si>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</si>
  <si>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</si>
  <si>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</si>
  <si>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</si>
  <si>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</si>
  <si>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</si>
  <si>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</si>
  <si>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</si>
  <si>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</si>
  <si>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</si>
  <si>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</si>
  <si>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</si>
  <si>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</si>
  <si>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</si>
  <si>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</si>
  <si>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</si>
  <si>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</si>
  <si>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</si>
  <si>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</si>
  <si>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</si>
  <si>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</si>
  <si>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</si>
  <si>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</si>
  <si>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</si>
  <si>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</si>
  <si>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</si>
  <si>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</si>
  <si>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</si>
  <si>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</si>
  <si>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</si>
  <si>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</si>
  <si>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</si>
  <si>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</si>
  <si>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</si>
  <si>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</si>
  <si>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</si>
  <si>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</si>
  <si>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</si>
  <si>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</si>
  <si>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</si>
  <si>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</si>
  <si>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</si>
  <si>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</si>
  <si>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</si>
  <si>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</si>
  <si>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</si>
  <si>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</si>
  <si>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</si>
  <si>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</si>
  <si>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</si>
  <si>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</si>
  <si>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</si>
  <si>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</si>
  <si>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</si>
  <si>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</si>
  <si>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</si>
  <si>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</si>
  <si>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</si>
  <si>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</si>
  <si>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</si>
  <si>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</si>
  <si>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</si>
  <si>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</si>
  <si>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</si>
  <si>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</si>
  <si>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</si>
  <si>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</si>
  <si>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</si>
  <si>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</si>
  <si>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</si>
  <si>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</si>
  <si>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</si>
  <si>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</si>
  <si>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</si>
  <si>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</si>
  <si>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</si>
  <si>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</si>
  <si>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</si>
  <si>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</si>
  <si>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</si>
  <si>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</si>
  <si>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</si>
  <si>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</si>
  <si>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</si>
  <si>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</si>
  <si>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</si>
  <si>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</si>
  <si>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</si>
  <si>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</si>
  <si>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</si>
  <si>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</si>
  <si>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</si>
  <si>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</si>
  <si>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</si>
  <si>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</si>
  <si>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</si>
  <si>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</si>
  <si>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</si>
  <si>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</si>
  <si>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</si>
  <si>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</si>
  <si>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</si>
  <si>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</si>
  <si>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</si>
  <si>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</si>
  <si>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</si>
  <si>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</si>
  <si>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</si>
  <si>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</si>
  <si>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</si>
  <si>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</si>
  <si>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</si>
  <si>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</si>
  <si>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</si>
  <si>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</si>
  <si>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</si>
  <si>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</si>
  <si>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</si>
  <si>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</si>
  <si>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</si>
  <si>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</si>
  <si>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</si>
  <si>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</si>
  <si>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</si>
  <si>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</si>
  <si>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</si>
  <si>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</si>
  <si>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</si>
  <si>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</si>
  <si>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</si>
  <si>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</si>
  <si>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</si>
  <si>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</si>
  <si>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</si>
  <si>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</si>
  <si>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</si>
  <si>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</si>
  <si>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</si>
  <si>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</si>
  <si>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</si>
  <si>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</si>
  <si>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</si>
  <si>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</si>
  <si>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</si>
  <si>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</si>
  <si>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</si>
  <si>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</si>
  <si>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</si>
  <si>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</si>
  <si>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</si>
  <si>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</si>
  <si>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</si>
  <si>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</si>
  <si>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</si>
  <si>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</si>
  <si>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</si>
  <si>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</si>
  <si>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</si>
  <si>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</si>
  <si>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</si>
  <si>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</si>
  <si>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</si>
  <si>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</si>
  <si>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</si>
  <si>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</si>
  <si>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</si>
  <si>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</si>
  <si>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</si>
  <si>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</si>
  <si>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</si>
  <si>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</si>
  <si>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</si>
  <si>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</si>
  <si>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</si>
  <si>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</si>
  <si>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</si>
  <si>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</si>
  <si>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</si>
  <si>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</si>
  <si>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</si>
  <si>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</si>
  <si>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</si>
  <si>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</si>
  <si>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</si>
  <si>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</si>
  <si>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</si>
  <si>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</si>
  <si>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</si>
  <si>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</si>
  <si>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</si>
  <si>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</si>
  <si>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</si>
  <si>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</si>
  <si>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</si>
  <si>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</si>
  <si>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</si>
  <si>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</si>
  <si>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</si>
  <si>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</si>
  <si>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</si>
  <si>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</si>
  <si>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</si>
  <si>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</si>
  <si>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</si>
  <si>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</si>
  <si>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</si>
  <si>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</si>
  <si>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</si>
  <si>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</si>
  <si>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</si>
  <si>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</si>
  <si>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</si>
  <si>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</si>
  <si>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</si>
  <si>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</si>
  <si>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</si>
  <si>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</si>
  <si>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</si>
  <si>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</si>
  <si>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</si>
  <si>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</si>
  <si>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</si>
  <si>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</si>
  <si>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</si>
  <si>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</si>
  <si>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</si>
  <si>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</si>
  <si>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</si>
  <si>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</si>
  <si>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</si>
  <si>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</si>
  <si>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</si>
  <si>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</si>
  <si>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</si>
  <si>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</si>
  <si>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</si>
  <si>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</si>
  <si>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</si>
  <si>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</si>
  <si>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</si>
  <si>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</si>
  <si>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</si>
  <si>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</si>
  <si>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</si>
  <si>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</si>
  <si>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</si>
  <si>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</si>
  <si>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</si>
  <si>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</si>
  <si>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</si>
  <si>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</si>
  <si>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</si>
  <si>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</si>
  <si>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</si>
  <si>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</si>
  <si>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</si>
  <si>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</si>
  <si>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</si>
  <si>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</si>
  <si>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</si>
  <si>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</si>
  <si>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</si>
  <si>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</si>
  <si>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</si>
  <si>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</si>
  <si>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</si>
  <si>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</si>
  <si>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</si>
  <si>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</si>
  <si>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</si>
  <si>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</si>
  <si>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</si>
  <si>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</si>
  <si>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</si>
  <si>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</si>
  <si>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</si>
  <si>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</si>
  <si>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</si>
  <si>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</si>
  <si>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</si>
  <si>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</si>
  <si>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</si>
  <si>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</si>
  <si>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</si>
  <si>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</si>
  <si>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</si>
  <si>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</si>
  <si>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</si>
  <si>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</si>
  <si>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</si>
  <si>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</si>
  <si>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</si>
  <si>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</si>
  <si>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</si>
  <si>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</si>
  <si>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</si>
  <si>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</si>
  <si>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</si>
  <si>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</si>
  <si>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</si>
  <si>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</si>
  <si>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</si>
  <si>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</si>
  <si>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</si>
  <si>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</si>
  <si>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</si>
  <si>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</si>
  <si>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</si>
  <si>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</si>
  <si>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</si>
  <si>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</si>
  <si>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</si>
  <si>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</si>
  <si>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</si>
  <si>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</si>
  <si>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</si>
  <si>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</si>
  <si>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</si>
  <si>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</si>
  <si>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</si>
  <si>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</si>
  <si>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</si>
  <si>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</si>
  <si>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</si>
  <si>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</si>
  <si>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</si>
  <si>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</si>
  <si>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</si>
  <si>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</si>
  <si>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</si>
  <si>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</si>
  <si>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</si>
  <si>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</si>
  <si>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</si>
  <si>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</si>
  <si>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</si>
  <si>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</si>
  <si>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</si>
  <si>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</si>
  <si>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</si>
  <si>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</si>
  <si>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</si>
  <si>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</si>
  <si>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</si>
  <si>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</si>
  <si>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</si>
  <si>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</si>
  <si>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</si>
  <si>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</si>
  <si>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</si>
  <si>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</si>
  <si>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</si>
  <si>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</si>
  <si>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</si>
  <si>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</si>
  <si>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</si>
  <si>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</si>
  <si>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</si>
  <si>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</si>
  <si>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</si>
  <si>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</si>
  <si>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</si>
  <si>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</si>
  <si>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</si>
  <si>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</si>
  <si>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</si>
  <si>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</si>
  <si>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</si>
  <si>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</si>
  <si>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</si>
  <si>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</si>
  <si>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</si>
  <si>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</si>
  <si>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</si>
  <si>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</si>
  <si>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</si>
  <si>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</si>
  <si>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</si>
  <si>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</si>
  <si>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</si>
  <si>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</si>
  <si>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</si>
  <si>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</si>
  <si>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</si>
  <si>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</si>
  <si>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</si>
  <si>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</si>
  <si>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</si>
  <si>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</si>
  <si>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</si>
  <si>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</si>
  <si>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</si>
  <si>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</si>
  <si>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</si>
  <si>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</si>
  <si>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</si>
  <si>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</si>
  <si>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</si>
  <si>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</si>
  <si>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</si>
  <si>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</si>
  <si>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</si>
  <si>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</si>
  <si>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</si>
  <si>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</si>
  <si>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</si>
  <si>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</si>
  <si>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</si>
  <si>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</si>
  <si>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</si>
  <si>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</si>
  <si>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</si>
  <si>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</si>
  <si>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</si>
  <si>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</si>
  <si>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</si>
  <si>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</si>
  <si>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</si>
  <si>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</si>
  <si>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</si>
  <si>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</si>
  <si>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</si>
  <si>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</si>
  <si>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</si>
  <si>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</si>
  <si>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</si>
  <si>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</si>
  <si>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</si>
  <si>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</si>
  <si>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</si>
  <si>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</si>
  <si>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</si>
  <si>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</si>
  <si>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</si>
  <si>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</si>
  <si>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</si>
  <si>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</si>
  <si>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</si>
  <si>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</si>
  <si>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</si>
  <si>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</si>
  <si>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</si>
  <si>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</si>
  <si>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</si>
  <si>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</si>
  <si>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</si>
  <si>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</si>
  <si>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</si>
  <si>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</si>
  <si>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</si>
  <si>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</si>
  <si>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</si>
  <si>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</si>
  <si>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</si>
  <si>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</si>
  <si>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</si>
  <si>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</si>
  <si>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</si>
  <si>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</si>
  <si>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</si>
  <si>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</si>
  <si>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</si>
  <si>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</si>
  <si>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</si>
  <si>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</si>
  <si>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</si>
  <si>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</si>
  <si>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</si>
  <si>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</si>
  <si>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</si>
  <si>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</si>
  <si>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</si>
  <si>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</si>
  <si>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</si>
  <si>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</si>
  <si>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</si>
  <si>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</si>
  <si>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</si>
  <si>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</si>
  <si>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</si>
  <si>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</si>
  <si>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</si>
  <si>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</si>
  <si>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</si>
  <si>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</si>
  <si>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</si>
  <si>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</si>
  <si>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</si>
  <si>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</si>
  <si>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</si>
  <si>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</si>
  <si>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</si>
  <si>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</si>
  <si>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</si>
  <si>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</si>
  <si>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</si>
  <si>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</si>
  <si>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</si>
  <si>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</si>
  <si>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</si>
  <si>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</si>
  <si>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</si>
  <si>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</si>
  <si>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</si>
  <si>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</si>
  <si>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</si>
  <si>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</si>
  <si>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</si>
  <si>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</si>
  <si>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</si>
  <si>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</si>
  <si>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</si>
  <si>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</si>
  <si>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</si>
  <si>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</si>
  <si>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</si>
  <si>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</si>
  <si>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</si>
  <si>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</si>
  <si>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</si>
  <si>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</si>
  <si>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</si>
  <si>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</si>
  <si>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</si>
  <si>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</si>
  <si>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</si>
  <si>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</si>
  <si>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</si>
  <si>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</si>
  <si>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</si>
  <si>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</si>
  <si>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</si>
  <si>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</si>
  <si>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</si>
  <si>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</si>
  <si>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</si>
  <si>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</si>
  <si>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</si>
  <si>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</si>
  <si>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</si>
  <si>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</si>
  <si>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</si>
  <si>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</si>
  <si>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</si>
  <si>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</si>
  <si>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</si>
  <si>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</si>
  <si>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</si>
  <si>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</si>
  <si>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</si>
  <si>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</si>
  <si>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</si>
  <si>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</si>
  <si>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</si>
  <si>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</si>
  <si>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</si>
  <si>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</si>
  <si>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</si>
  <si>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</si>
  <si>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</si>
  <si>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</si>
  <si>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</si>
  <si>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</si>
  <si>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</si>
  <si>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</si>
  <si>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</si>
  <si>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</si>
  <si>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</si>
  <si>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</si>
  <si>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</si>
  <si>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</si>
  <si>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</si>
  <si>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</si>
  <si>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</si>
  <si>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</si>
  <si>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</si>
  <si>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</si>
  <si>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</si>
  <si>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</si>
  <si>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</si>
  <si>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</si>
  <si>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</si>
  <si>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</si>
  <si>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</si>
  <si>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</si>
  <si>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</si>
  <si>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</si>
  <si>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</si>
  <si>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</si>
  <si>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</si>
  <si>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</si>
  <si>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</si>
  <si>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</si>
  <si>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</si>
  <si>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</si>
  <si>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</si>
  <si>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</si>
  <si>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</si>
  <si>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</si>
  <si>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</si>
  <si>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</si>
  <si>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</si>
  <si>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</si>
  <si>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</si>
  <si>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</si>
  <si>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</si>
  <si>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</si>
  <si>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</si>
  <si>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</si>
  <si>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</si>
  <si>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</si>
  <si>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</si>
  <si>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</si>
  <si>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</si>
  <si>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</si>
  <si>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</si>
  <si>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</si>
  <si>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</si>
  <si>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</si>
  <si>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</si>
  <si>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</si>
  <si>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</si>
  <si>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</si>
  <si>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</si>
  <si>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</si>
  <si>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</si>
  <si>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</si>
  <si>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</si>
  <si>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</si>
  <si>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</si>
  <si>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</si>
  <si>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</si>
  <si>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</si>
  <si>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</si>
  <si>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</si>
  <si>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</si>
  <si>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</si>
  <si>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</si>
  <si>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</si>
  <si>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</si>
  <si>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</si>
  <si>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</si>
  <si>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</si>
  <si>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</si>
  <si>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</si>
  <si>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</si>
  <si>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</si>
  <si>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</si>
  <si>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</si>
  <si>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</si>
  <si>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</si>
  <si>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</si>
  <si>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</si>
  <si>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</si>
  <si>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</si>
  <si>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</si>
  <si>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</si>
  <si>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</si>
  <si>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</si>
  <si>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</si>
  <si>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</si>
  <si>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</si>
  <si>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</si>
  <si>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</si>
  <si>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</si>
  <si>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</si>
  <si>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</si>
  <si>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</si>
  <si>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</si>
  <si>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</si>
  <si>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</si>
  <si>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</si>
  <si>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</si>
  <si>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</si>
  <si>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</si>
  <si>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</si>
  <si>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</si>
  <si>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</si>
  <si>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</si>
  <si>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</si>
  <si>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</si>
  <si>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</si>
  <si>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</si>
  <si>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</si>
  <si>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</si>
  <si>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</si>
  <si>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</si>
  <si>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</si>
  <si>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</si>
  <si>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</si>
  <si>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</si>
  <si>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</si>
  <si>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</si>
  <si>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</si>
  <si>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</si>
  <si>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</si>
  <si>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</si>
  <si>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</si>
  <si>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</si>
  <si>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</si>
  <si>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</si>
  <si>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</si>
  <si>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</si>
  <si>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</si>
  <si>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</si>
  <si>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</si>
  <si>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</si>
  <si>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</si>
  <si>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</si>
  <si>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</si>
  <si>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</si>
  <si>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</si>
  <si>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</si>
  <si>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</si>
  <si>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</si>
  <si>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</si>
  <si>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</si>
  <si>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</si>
  <si>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</si>
  <si>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</si>
  <si>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</si>
  <si>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</si>
  <si>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</si>
  <si>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</si>
  <si>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</si>
  <si>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</si>
  <si>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</si>
  <si>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</si>
  <si>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</si>
  <si>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</si>
  <si>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</si>
  <si>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</si>
  <si>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</si>
  <si>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</si>
  <si>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</si>
  <si>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</si>
  <si>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</si>
  <si>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</si>
  <si>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</si>
  <si>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</si>
  <si>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</si>
  <si>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</si>
  <si>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</si>
  <si>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</si>
  <si>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</si>
  <si>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</si>
  <si>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</si>
  <si>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</si>
  <si>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</si>
  <si>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</si>
  <si>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</si>
  <si>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</si>
  <si>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</si>
  <si>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</si>
  <si>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</si>
  <si>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</si>
  <si>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</si>
  <si>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</si>
  <si>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</si>
  <si>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</si>
  <si>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</si>
  <si>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</si>
  <si>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</si>
  <si>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</si>
  <si>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</si>
  <si>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</si>
  <si>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</si>
  <si>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</si>
  <si>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</si>
  <si>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</si>
  <si>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</si>
  <si>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</si>
  <si>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</si>
  <si>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</si>
  <si>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</si>
  <si>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</si>
  <si>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</si>
  <si>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</si>
  <si>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</si>
  <si>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</si>
  <si>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</si>
  <si>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</si>
  <si>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</si>
  <si>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</si>
  <si>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</si>
  <si>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</si>
  <si>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</si>
  <si>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</si>
  <si>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</si>
  <si>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</si>
  <si>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</si>
  <si>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</si>
  <si>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</si>
  <si>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</si>
  <si>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</si>
  <si>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</si>
  <si>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</si>
  <si>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</si>
  <si>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</si>
  <si>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</si>
  <si>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</si>
  <si>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</si>
  <si>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</si>
  <si>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</si>
  <si>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</si>
  <si>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</si>
  <si>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</si>
  <si>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</si>
  <si>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</si>
  <si>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</si>
  <si>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</si>
  <si>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</si>
  <si>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</si>
  <si>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</si>
  <si>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</si>
  <si>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</si>
  <si>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</si>
  <si>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</si>
  <si>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</si>
  <si>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</si>
  <si>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</si>
  <si>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</si>
  <si>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</si>
  <si>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</si>
  <si>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</si>
  <si>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</si>
  <si>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</si>
  <si>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</si>
  <si>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</si>
  <si>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</si>
  <si>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</si>
  <si>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</si>
  <si>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</si>
  <si>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</si>
  <si>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</si>
  <si>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</si>
  <si>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</si>
  <si>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</si>
  <si>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</si>
  <si>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</si>
  <si>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</si>
  <si>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</si>
  <si>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</si>
  <si>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</si>
  <si>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</si>
  <si>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</si>
  <si>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</si>
  <si>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</si>
  <si>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</si>
  <si>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</si>
  <si>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</si>
  <si>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</si>
  <si>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</si>
  <si>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</si>
  <si>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</si>
  <si>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</si>
  <si>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</si>
  <si>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</si>
  <si>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</si>
  <si>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</si>
  <si>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</si>
  <si>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</si>
  <si>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</si>
  <si>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</si>
  <si>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</si>
  <si>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</si>
  <si>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</si>
  <si>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</si>
  <si>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</si>
  <si>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</si>
  <si>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</si>
  <si>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</si>
  <si>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</si>
  <si>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</si>
  <si>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</si>
  <si>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</si>
  <si>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</si>
  <si>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</si>
  <si>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</si>
  <si>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</si>
  <si>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</si>
  <si>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</si>
  <si>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</si>
  <si>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</si>
  <si>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</si>
  <si>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</si>
  <si>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</si>
  <si>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</si>
  <si>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</si>
  <si>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</si>
  <si>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</si>
  <si>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</si>
  <si>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</si>
  <si>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</si>
  <si>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</si>
  <si>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</si>
  <si>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</si>
  <si>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</si>
  <si>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</si>
  <si>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</si>
  <si>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</si>
  <si>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</si>
  <si>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</si>
  <si>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</si>
  <si>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</si>
  <si>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</si>
  <si>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</si>
  <si>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</si>
  <si>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</si>
  <si>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</si>
  <si>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</si>
  <si>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</si>
  <si>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</si>
  <si>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</si>
  <si>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</si>
  <si>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</si>
  <si>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</si>
  <si>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</si>
  <si>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</si>
  <si>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</si>
  <si>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</si>
  <si>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</si>
  <si>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</si>
  <si>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</si>
  <si>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</si>
  <si>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</si>
  <si>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</si>
  <si>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</si>
  <si>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</si>
  <si>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</si>
  <si>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</si>
  <si>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</si>
  <si>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</si>
  <si>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</si>
  <si>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</si>
  <si>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</si>
  <si>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</si>
  <si>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</si>
  <si>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</si>
  <si>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</si>
  <si>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</si>
  <si>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</si>
  <si>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</si>
  <si>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</si>
  <si>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</si>
  <si>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</si>
  <si>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</si>
  <si>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</si>
  <si>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</si>
  <si>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</si>
  <si>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</si>
  <si>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</si>
  <si>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</si>
  <si>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</si>
  <si>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</si>
  <si>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</si>
  <si>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</si>
  <si>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</si>
  <si>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</si>
  <si>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</si>
  <si>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</si>
  <si>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</si>
  <si>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</si>
  <si>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</si>
  <si>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</si>
  <si>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</si>
  <si>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</si>
  <si>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</si>
  <si>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</si>
  <si>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</si>
  <si>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</si>
  <si>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</si>
  <si>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</si>
  <si>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</si>
  <si>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</si>
  <si>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</si>
  <si>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</si>
  <si>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</si>
  <si>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</si>
  <si>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</si>
  <si>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</si>
  <si>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</si>
  <si>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</si>
  <si>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</si>
  <si>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</si>
  <si>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</si>
  <si>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</si>
  <si>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</si>
  <si>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</si>
  <si>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</si>
  <si>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</si>
  <si>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</si>
  <si>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</si>
  <si>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</si>
  <si>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</si>
  <si>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</si>
  <si>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</si>
  <si>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</si>
  <si>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</si>
  <si>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</si>
  <si>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</si>
  <si>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</si>
  <si>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</si>
  <si>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</si>
  <si>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</si>
  <si>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</si>
  <si>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</si>
  <si>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</si>
  <si>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</si>
  <si>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</si>
  <si>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</si>
  <si>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</si>
  <si>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</si>
  <si>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</si>
  <si>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</si>
  <si>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</si>
  <si>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</si>
  <si>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</si>
  <si>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</si>
  <si>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</si>
  <si>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</si>
  <si>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</si>
  <si>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</si>
  <si>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</si>
  <si>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</si>
  <si>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</si>
  <si>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</si>
  <si>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</si>
  <si>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</si>
  <si>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</si>
  <si>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</si>
  <si>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</si>
  <si>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</si>
  <si>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</si>
  <si>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</si>
  <si>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</si>
  <si>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</si>
  <si>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</si>
  <si>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</si>
  <si>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</si>
  <si>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</si>
  <si>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</si>
  <si>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</si>
  <si>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</si>
  <si>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</si>
  <si>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</si>
  <si>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</si>
  <si>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</si>
  <si>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</si>
  <si>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</si>
  <si>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</si>
  <si>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</si>
  <si>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</si>
  <si>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</si>
  <si>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</si>
  <si>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</si>
  <si>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</si>
  <si>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</si>
  <si>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</si>
  <si>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</si>
  <si>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</si>
  <si>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</si>
  <si>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</si>
  <si>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</si>
  <si>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</si>
  <si>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</si>
  <si>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</si>
  <si>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</si>
  <si>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</si>
  <si>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</si>
  <si>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</si>
  <si>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</si>
  <si>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</si>
  <si>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</si>
  <si>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</si>
  <si>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</si>
  <si>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</si>
  <si>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</si>
  <si>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</si>
  <si>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</si>
  <si>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</si>
  <si>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</si>
  <si>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</si>
  <si>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</si>
  <si>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</si>
  <si>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</si>
  <si>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</si>
  <si>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</si>
  <si>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</si>
  <si>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</si>
  <si>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</si>
  <si>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</si>
  <si>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</si>
  <si>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</si>
  <si>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</si>
  <si>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</si>
  <si>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</si>
  <si>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</si>
  <si>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</si>
  <si>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</si>
  <si>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</si>
  <si>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</si>
  <si>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</si>
  <si>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</si>
  <si>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</si>
  <si>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</si>
  <si>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</si>
  <si>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</si>
  <si>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</si>
  <si>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</si>
  <si>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</si>
  <si>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</si>
  <si>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</si>
  <si>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</si>
  <si>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</si>
  <si>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</si>
  <si>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</si>
  <si>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</si>
  <si>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</si>
  <si>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</si>
  <si>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</si>
  <si>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</si>
  <si>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</si>
  <si>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</si>
  <si>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</si>
  <si>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</si>
  <si>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</si>
  <si>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</si>
  <si>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</si>
  <si>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</si>
  <si>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</si>
  <si>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</si>
  <si>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</si>
  <si>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</si>
  <si>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</si>
  <si>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</si>
  <si>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</si>
  <si>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</si>
  <si>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</si>
  <si>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</si>
  <si>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</si>
  <si>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</si>
  <si>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</si>
  <si>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</si>
  <si>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</si>
  <si>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</si>
  <si>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</si>
  <si>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</si>
  <si>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</si>
  <si>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</si>
  <si>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</si>
  <si>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</si>
  <si>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</si>
  <si>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</si>
  <si>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</si>
  <si>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</si>
  <si>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</si>
  <si>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</si>
  <si>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</si>
  <si>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</si>
  <si>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</si>
  <si>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</si>
  <si>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</si>
  <si>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</si>
  <si>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</si>
  <si>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</si>
  <si>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</si>
  <si>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</si>
  <si>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</si>
  <si>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</si>
  <si>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</si>
  <si>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</si>
  <si>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</si>
  <si>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</si>
  <si>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</si>
  <si>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</si>
  <si>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</si>
  <si>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</si>
  <si>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</si>
  <si>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</si>
  <si>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</si>
  <si>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</si>
  <si>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</si>
  <si>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</si>
  <si>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</si>
  <si>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</si>
  <si>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</si>
  <si>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</si>
  <si>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</si>
  <si>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</si>
  <si>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</si>
  <si>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</si>
  <si>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</si>
  <si>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</si>
  <si>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</si>
  <si>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</si>
  <si>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</si>
  <si>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</si>
  <si>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</si>
  <si>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</si>
  <si>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</si>
  <si>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</si>
  <si>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</si>
  <si>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</si>
  <si>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</si>
  <si>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</si>
  <si>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</si>
  <si>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</si>
  <si>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</si>
  <si>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</si>
  <si>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</si>
  <si>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</si>
  <si>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</si>
  <si>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</si>
  <si>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</si>
  <si>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</si>
  <si>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</si>
  <si>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</si>
  <si>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</si>
  <si>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</si>
  <si>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</si>
  <si>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</si>
  <si>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</si>
  <si>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</si>
  <si>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</si>
  <si>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</si>
  <si>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</si>
  <si>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</si>
  <si>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</si>
  <si>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</si>
  <si>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</si>
  <si>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</si>
  <si>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</si>
  <si>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</si>
  <si>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</si>
  <si>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</si>
  <si>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</si>
  <si>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</si>
  <si>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</si>
  <si>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</si>
  <si>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</si>
  <si>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</si>
  <si>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</si>
  <si>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</si>
  <si>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</si>
  <si>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</si>
  <si>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</si>
  <si>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</si>
  <si>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</si>
  <si>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</si>
  <si>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</si>
  <si>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</si>
  <si>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</si>
  <si>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</si>
  <si>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</si>
  <si>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</si>
  <si>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</si>
  <si>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</si>
  <si>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</si>
  <si>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</si>
  <si>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</si>
  <si>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</si>
  <si>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</si>
  <si>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</si>
  <si>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</si>
  <si>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</si>
  <si>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</si>
  <si>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</si>
  <si>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</si>
  <si>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</si>
  <si>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</si>
  <si>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</si>
  <si>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</si>
  <si>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</si>
  <si>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</si>
  <si>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</si>
  <si>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</si>
  <si>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</si>
  <si>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</si>
  <si>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</si>
  <si>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</si>
  <si>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</si>
  <si>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</si>
  <si>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</si>
  <si>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</si>
  <si>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</si>
  <si>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</si>
  <si>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</si>
  <si>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</si>
  <si>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</si>
  <si>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</si>
  <si>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</si>
  <si>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</si>
  <si>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</si>
  <si>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</si>
  <si>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</si>
  <si>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</si>
  <si>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</si>
  <si>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</si>
  <si>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</si>
  <si>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</si>
  <si>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</si>
  <si>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</si>
  <si>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</si>
  <si>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</si>
  <si>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</si>
  <si>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</si>
  <si>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</si>
  <si>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</si>
  <si>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</si>
  <si>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</si>
  <si>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</si>
  <si>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</si>
  <si>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</si>
  <si>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</si>
  <si>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</si>
  <si>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</si>
  <si>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</si>
  <si>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</si>
  <si>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</si>
  <si>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</si>
  <si>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</si>
  <si>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</si>
  <si>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</si>
  <si>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</si>
  <si>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</si>
  <si>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</si>
  <si>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</si>
  <si>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</si>
  <si>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</si>
  <si>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</si>
  <si>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</si>
  <si>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</si>
  <si>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</si>
  <si>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</si>
  <si>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</si>
  <si>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</si>
  <si>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</si>
  <si>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</si>
  <si>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</si>
  <si>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</si>
  <si>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</si>
  <si>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</si>
  <si>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</si>
  <si>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</si>
  <si>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</si>
  <si>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</si>
  <si>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</si>
  <si>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</si>
  <si>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</si>
  <si>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</si>
  <si>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</si>
  <si>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</si>
  <si>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</si>
  <si>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</si>
  <si>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</si>
  <si>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</si>
  <si>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</si>
  <si>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</si>
  <si>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</si>
  <si>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</si>
  <si>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</si>
  <si>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</si>
  <si>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</si>
  <si>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</si>
  <si>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</si>
  <si>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</si>
  <si>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</si>
  <si>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</si>
  <si>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</si>
  <si>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</si>
  <si>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</si>
  <si>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</si>
  <si>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</si>
  <si>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</si>
  <si>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</si>
  <si>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</si>
  <si>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</si>
  <si>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</si>
  <si>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</si>
  <si>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</si>
  <si>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</si>
  <si>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</si>
  <si>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</si>
  <si>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</si>
  <si>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</si>
  <si>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</si>
  <si>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</si>
  <si>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</si>
  <si>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</si>
  <si>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</si>
  <si>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</si>
  <si>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</si>
  <si>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</si>
  <si>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</si>
  <si>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</si>
  <si>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</si>
  <si>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</si>
  <si>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</si>
  <si>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</si>
  <si>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</si>
  <si>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</si>
  <si>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</si>
  <si>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</si>
  <si>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</si>
  <si>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</si>
  <si>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</si>
  <si>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</si>
  <si>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</si>
  <si>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</si>
  <si>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</si>
  <si>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</si>
  <si>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</si>
  <si>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</si>
  <si>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</si>
  <si>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</si>
  <si>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</si>
  <si>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</si>
  <si>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</si>
  <si>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</si>
  <si>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</si>
  <si>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</si>
  <si>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</si>
  <si>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</si>
  <si>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</si>
  <si>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</si>
  <si>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</si>
  <si>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</si>
  <si>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</si>
  <si>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</si>
  <si>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</si>
  <si>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</si>
  <si>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</si>
  <si>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</si>
  <si>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</si>
  <si>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</si>
  <si>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</si>
  <si>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</si>
  <si>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</si>
  <si>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</si>
  <si>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</si>
  <si>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</si>
  <si>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</si>
  <si>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</si>
  <si>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</si>
  <si>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</si>
  <si>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</si>
  <si>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</si>
  <si>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</si>
  <si>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</si>
  <si>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</si>
  <si>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</si>
  <si>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</si>
  <si>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</si>
  <si>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</si>
  <si>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</si>
  <si>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</si>
  <si>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</si>
  <si>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</si>
  <si>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</si>
  <si>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</si>
  <si>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</si>
  <si>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</si>
  <si>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</si>
  <si>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</si>
  <si>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</si>
  <si>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</si>
  <si>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</si>
  <si>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</si>
  <si>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</si>
  <si>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</si>
  <si>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</si>
  <si>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</si>
  <si>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</si>
  <si>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</si>
  <si>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</si>
  <si>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</si>
  <si>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</si>
  <si>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</si>
  <si>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</si>
  <si>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</si>
  <si>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</si>
  <si>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</si>
  <si>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</si>
  <si>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</si>
  <si>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</si>
  <si>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</si>
  <si>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</si>
  <si>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</si>
  <si>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</si>
  <si>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</si>
  <si>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</si>
  <si>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</si>
  <si>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</si>
  <si>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</si>
  <si>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</si>
  <si>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</si>
  <si>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</si>
  <si>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</si>
  <si>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</si>
  <si>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</si>
  <si>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</si>
  <si>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</si>
  <si>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</si>
  <si>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</si>
  <si>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</si>
  <si>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</si>
  <si>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</si>
  <si>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</si>
  <si>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</si>
  <si>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</si>
  <si>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</si>
  <si>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</si>
  <si>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</si>
  <si>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</si>
  <si>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</si>
  <si>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</si>
  <si>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</si>
  <si>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</si>
  <si>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</si>
  <si>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</si>
  <si>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</si>
  <si>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</si>
  <si>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</si>
  <si>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</si>
  <si>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</si>
  <si>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</si>
  <si>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</si>
  <si>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</si>
  <si>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</si>
  <si>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</si>
  <si>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</si>
  <si>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</si>
  <si>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</si>
  <si>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</si>
  <si>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</si>
  <si>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</si>
  <si>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</si>
  <si>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</si>
  <si>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</si>
  <si>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</si>
  <si>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</si>
  <si>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</si>
  <si>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</si>
  <si>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</si>
  <si>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</si>
  <si>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</si>
  <si>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</si>
  <si>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</si>
  <si>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</si>
  <si>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</si>
  <si>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</si>
  <si>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</si>
  <si>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</si>
  <si>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</si>
  <si>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</si>
  <si>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</si>
  <si>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</si>
  <si>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</si>
  <si>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</si>
  <si>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</si>
  <si>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</si>
  <si>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</si>
  <si>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</si>
  <si>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</si>
  <si>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</si>
  <si>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</si>
  <si>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</si>
  <si>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</si>
  <si>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</si>
  <si>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</si>
  <si>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</si>
  <si>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</si>
  <si>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</si>
  <si>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</si>
  <si>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</si>
  <si>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</si>
  <si>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</si>
  <si>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</si>
  <si>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</si>
  <si>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</si>
  <si>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</si>
  <si>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</si>
  <si>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</si>
  <si>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</si>
  <si>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</si>
  <si>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</si>
  <si>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</si>
  <si>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</si>
  <si>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</si>
  <si>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</si>
  <si>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</si>
  <si>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</si>
  <si>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</si>
  <si>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</si>
  <si>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</si>
  <si>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</si>
  <si>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</si>
  <si>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</si>
  <si>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</si>
  <si>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</si>
  <si>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</si>
  <si>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</si>
  <si>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</si>
  <si>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</si>
  <si>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</si>
  <si>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</si>
  <si>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</si>
  <si>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</si>
  <si>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</si>
  <si>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</si>
  <si>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</si>
  <si>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</si>
  <si>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</si>
  <si>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</si>
  <si>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</si>
  <si>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</si>
  <si>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</si>
  <si>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</si>
  <si>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</si>
  <si>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</si>
  <si>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</si>
  <si>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</si>
  <si>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</si>
  <si>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</si>
  <si>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</si>
  <si>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</si>
  <si>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</si>
  <si>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</si>
  <si>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</si>
  <si>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</si>
  <si>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</si>
  <si>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</si>
  <si>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</si>
  <si>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</si>
  <si>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</si>
  <si>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</si>
  <si>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</si>
  <si>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</si>
  <si>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</si>
  <si>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</si>
  <si>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</si>
  <si>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</si>
  <si>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</si>
  <si>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</si>
  <si>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</si>
  <si>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</si>
  <si>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</si>
  <si>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</si>
  <si>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</si>
  <si>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</si>
  <si>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</si>
  <si>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</si>
  <si>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</si>
  <si>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</si>
  <si>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</si>
  <si>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</si>
  <si>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</si>
  <si>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</si>
  <si>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</si>
  <si>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</si>
  <si>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</si>
  <si>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</si>
  <si>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</si>
  <si>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</si>
  <si>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</si>
  <si>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</si>
  <si>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</si>
  <si>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</si>
  <si>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</si>
  <si>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</si>
  <si>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</si>
  <si>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</si>
  <si>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</si>
  <si>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</si>
  <si>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</si>
  <si>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</si>
  <si>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</si>
  <si>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</si>
  <si>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</si>
  <si>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</si>
  <si>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</si>
  <si>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</si>
  <si>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</si>
  <si>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</si>
  <si>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</si>
  <si>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</si>
  <si>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</si>
  <si>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</si>
  <si>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</si>
  <si>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</si>
  <si>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</si>
  <si>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</si>
  <si>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</si>
  <si>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</si>
  <si>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</si>
  <si>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</si>
  <si>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</si>
  <si>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</si>
  <si>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</si>
  <si>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</si>
  <si>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</si>
  <si>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</si>
  <si>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</si>
  <si>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</si>
  <si>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</si>
  <si>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</si>
  <si>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</si>
  <si>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</si>
  <si>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</si>
  <si>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</si>
  <si>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</si>
  <si>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</si>
  <si>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</si>
  <si>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</si>
  <si>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</si>
  <si>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</si>
  <si>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</si>
  <si>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</si>
  <si>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</si>
  <si>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</si>
  <si>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</si>
  <si>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</si>
  <si>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</si>
  <si>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</si>
  <si>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</si>
  <si>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</si>
  <si>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</si>
  <si>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</si>
  <si>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</si>
  <si>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</si>
  <si>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</si>
  <si>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</si>
  <si>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</si>
  <si>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</si>
  <si>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</si>
  <si>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</si>
  <si>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</si>
  <si>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</si>
  <si>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</si>
  <si>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</si>
  <si>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</si>
  <si>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</si>
  <si>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</si>
  <si>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</si>
  <si>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</si>
  <si>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</si>
  <si>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</si>
  <si>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</si>
  <si>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</si>
  <si>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</si>
  <si>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</si>
  <si>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</si>
  <si>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</si>
  <si>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</si>
  <si>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</si>
  <si>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</si>
  <si>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</si>
  <si>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</si>
  <si>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</si>
  <si>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</si>
  <si>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</si>
  <si>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</si>
  <si>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</si>
  <si>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</si>
  <si>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</si>
  <si>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</si>
  <si>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</si>
  <si>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</si>
  <si>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</si>
  <si>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</si>
  <si>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</si>
  <si>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</si>
  <si>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</si>
  <si>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</si>
  <si>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</si>
  <si>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</si>
  <si>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</si>
  <si>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</si>
  <si>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</si>
  <si>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</si>
  <si>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</si>
  <si>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</si>
  <si>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</si>
  <si>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</si>
  <si>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</si>
  <si>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</si>
  <si>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</si>
  <si>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</si>
  <si>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</si>
  <si>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</si>
  <si>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</si>
  <si>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</si>
  <si>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</si>
  <si>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</si>
  <si>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</si>
  <si>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</si>
  <si>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</si>
  <si>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</si>
  <si>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</si>
  <si>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</si>
  <si>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</si>
  <si>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</si>
  <si>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</si>
  <si>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</si>
  <si>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</si>
  <si>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</si>
  <si>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</si>
  <si>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</si>
  <si>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</si>
  <si>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</si>
  <si>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</si>
  <si>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</si>
  <si>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</si>
  <si>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</si>
  <si>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</si>
  <si>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</si>
  <si>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</si>
  <si>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</si>
  <si>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</si>
  <si>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</si>
  <si>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</si>
  <si>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</si>
  <si>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</si>
  <si>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</si>
  <si>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</si>
  <si>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</si>
  <si>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</si>
  <si>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</si>
  <si>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</si>
  <si>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</si>
  <si>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</si>
  <si>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</si>
  <si>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</si>
  <si>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</si>
  <si>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</si>
  <si>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</si>
  <si>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</si>
  <si>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</si>
  <si>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</si>
  <si>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</si>
  <si>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</si>
  <si>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</si>
  <si>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</si>
  <si>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</si>
  <si>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</si>
  <si>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</si>
  <si>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</si>
  <si>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</si>
  <si>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</si>
  <si>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</si>
  <si>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</si>
  <si>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</si>
  <si>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</si>
  <si>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</si>
  <si>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</si>
  <si>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</si>
  <si>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</si>
  <si>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</si>
  <si>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</si>
  <si>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</si>
  <si>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</si>
  <si>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</si>
  <si>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</si>
  <si>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</si>
  <si>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</si>
  <si>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</si>
  <si>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</si>
  <si>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</si>
  <si>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</si>
  <si>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</si>
  <si>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</si>
  <si>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</si>
  <si>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</si>
  <si>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</si>
  <si>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</si>
  <si>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</si>
  <si>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</si>
  <si>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</si>
  <si>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</si>
  <si>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</si>
  <si>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</si>
  <si>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</si>
  <si>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</si>
  <si>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</si>
  <si>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</si>
  <si>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</si>
  <si>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</si>
  <si>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</si>
  <si>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</si>
  <si>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</si>
  <si>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</si>
  <si>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</si>
  <si>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</si>
  <si>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</si>
  <si>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</si>
  <si>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</si>
  <si>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</si>
  <si>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</si>
  <si>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</si>
  <si>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</si>
  <si>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</si>
  <si>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</si>
  <si>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</si>
  <si>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</si>
  <si>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</si>
  <si>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</si>
  <si>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</si>
  <si>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</si>
  <si>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</si>
  <si>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</si>
  <si>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</si>
  <si>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</si>
  <si>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</si>
  <si>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</si>
  <si>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</si>
  <si>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</si>
  <si>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</si>
  <si>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</si>
  <si>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</si>
  <si>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</si>
  <si>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</si>
  <si>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</si>
  <si>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</si>
  <si>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</si>
  <si>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</si>
  <si>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</si>
  <si>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</si>
  <si>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</si>
  <si>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</si>
  <si>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</si>
  <si>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</si>
  <si>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</si>
  <si>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</si>
  <si>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</si>
  <si>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</si>
  <si>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</si>
  <si>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</si>
  <si>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</si>
  <si>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</si>
  <si>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</si>
  <si>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</si>
  <si>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</si>
  <si>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</si>
  <si>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</si>
  <si>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</si>
  <si>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</si>
  <si>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</si>
  <si>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</si>
  <si>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</si>
  <si>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</si>
  <si>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</si>
  <si>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</si>
  <si>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</si>
  <si>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</si>
  <si>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</si>
  <si>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</si>
  <si>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</si>
  <si>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</si>
  <si>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</si>
  <si>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</si>
  <si>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</si>
  <si>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</si>
  <si>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</si>
  <si>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</si>
  <si>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</si>
  <si>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</si>
  <si>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</si>
  <si>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</si>
  <si>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</si>
  <si>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</si>
  <si>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</si>
  <si>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</si>
  <si>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</si>
  <si>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</si>
  <si>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</si>
  <si>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</si>
  <si>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</si>
  <si>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</si>
  <si>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</si>
  <si>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</si>
  <si>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</si>
  <si>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</si>
  <si>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</si>
  <si>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</si>
  <si>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</si>
  <si>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</si>
  <si>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</si>
  <si>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</si>
  <si>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</si>
  <si>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</si>
  <si>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</si>
  <si>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</si>
  <si>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</si>
  <si>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</si>
  <si>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</si>
  <si>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</si>
  <si>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</si>
  <si>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</si>
  <si>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</si>
  <si>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</si>
  <si>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</si>
  <si>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</si>
  <si>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</si>
  <si>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</si>
  <si>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</si>
  <si>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</si>
  <si>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</si>
  <si>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</si>
  <si>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</si>
  <si>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</si>
  <si>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</si>
  <si>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</si>
  <si>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</si>
  <si>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</si>
  <si>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</si>
  <si>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</si>
  <si>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</si>
  <si>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</si>
  <si>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</si>
  <si>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</si>
  <si>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</si>
  <si>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</si>
  <si>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</si>
  <si>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</si>
  <si>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</si>
  <si>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</si>
  <si>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</si>
  <si>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</si>
  <si>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</si>
  <si>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</si>
  <si>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</si>
  <si>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</si>
  <si>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</si>
  <si>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</si>
  <si>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</si>
  <si>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</si>
  <si>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</si>
  <si>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</si>
  <si>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</si>
  <si>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</si>
  <si>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</si>
  <si>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</si>
  <si>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</si>
  <si>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</si>
  <si>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</si>
  <si>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</si>
  <si>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</si>
  <si>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</si>
  <si>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</si>
  <si>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</si>
  <si>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</si>
  <si>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</si>
  <si>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</si>
  <si>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</si>
  <si>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</si>
  <si>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</si>
  <si>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</si>
  <si>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</si>
  <si>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</si>
  <si>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</si>
  <si>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</si>
  <si>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</si>
  <si>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</si>
  <si>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</si>
  <si>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</si>
  <si>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</si>
  <si>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</si>
  <si>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</si>
  <si>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</si>
  <si>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</si>
  <si>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</si>
  <si>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</si>
  <si>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</si>
  <si>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</si>
  <si>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</si>
  <si>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</si>
  <si>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</si>
  <si>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</si>
  <si>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</si>
  <si>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</si>
  <si>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</si>
  <si>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</si>
  <si>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</si>
  <si>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</si>
  <si>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</si>
  <si>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</si>
  <si>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</si>
  <si>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</si>
  <si>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</si>
  <si>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</si>
  <si>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</si>
  <si>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</si>
  <si>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</si>
  <si>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</si>
  <si>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</si>
  <si>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</si>
  <si>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</si>
  <si>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</si>
  <si>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</si>
  <si>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</si>
  <si>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</si>
  <si>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</si>
  <si>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</si>
  <si>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</si>
  <si>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</si>
  <si>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</si>
  <si>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</si>
  <si>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</si>
  <si>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</si>
  <si>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</si>
  <si>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</si>
  <si>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</si>
  <si>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</si>
  <si>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</si>
  <si>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</si>
  <si>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</si>
  <si>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</si>
  <si>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</si>
  <si>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</si>
  <si>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</si>
  <si>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</si>
  <si>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</si>
  <si>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</si>
  <si>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</si>
  <si>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</si>
  <si>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</si>
  <si>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</si>
  <si>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</si>
  <si>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</si>
  <si>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</si>
  <si>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</si>
  <si>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</si>
  <si>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</si>
  <si>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</si>
  <si>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</si>
  <si>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</si>
  <si>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</si>
  <si>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</si>
  <si>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</si>
  <si>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</si>
  <si>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</si>
  <si>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</si>
  <si>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</si>
  <si>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</si>
  <si>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</si>
  <si>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</si>
  <si>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</si>
  <si>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</si>
  <si>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</si>
  <si>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</si>
  <si>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</si>
  <si>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</si>
  <si>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</si>
  <si>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</si>
  <si>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</si>
  <si>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</si>
  <si>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</si>
  <si>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</si>
  <si>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</si>
  <si>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</si>
  <si>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</si>
  <si>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</si>
  <si>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</si>
  <si>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</si>
  <si>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</si>
  <si>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</si>
  <si>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</si>
  <si>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</si>
  <si>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</si>
  <si>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</si>
  <si>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</si>
  <si>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</si>
  <si>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</si>
  <si>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</si>
  <si>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</si>
  <si>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</si>
  <si>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</si>
  <si>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</si>
  <si>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</si>
  <si>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</si>
  <si>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</si>
  <si>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</si>
  <si>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</si>
  <si>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</si>
  <si>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</si>
  <si>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</si>
  <si>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</si>
  <si>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</si>
  <si>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</si>
  <si>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</si>
  <si>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</si>
  <si>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</si>
  <si>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</si>
  <si>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</si>
  <si>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</si>
  <si>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</si>
  <si>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</si>
  <si>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</si>
  <si>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</si>
  <si>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</si>
  <si>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</si>
  <si>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</si>
  <si>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</si>
  <si>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</si>
  <si>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</si>
  <si>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</si>
  <si>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</si>
  <si>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</si>
  <si>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</si>
  <si>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</si>
  <si>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</si>
  <si>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</si>
  <si>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</si>
  <si>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</si>
  <si>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</si>
  <si>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</si>
  <si>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</si>
  <si>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</si>
  <si>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</si>
  <si>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</si>
  <si>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</si>
  <si>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</si>
  <si>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</si>
  <si>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</si>
  <si>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</si>
  <si>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</si>
  <si>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</si>
  <si>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</si>
  <si>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</si>
  <si>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</si>
  <si>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</si>
  <si>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</si>
  <si>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</si>
  <si>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</si>
  <si>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</si>
  <si>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</si>
  <si>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</si>
  <si>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</si>
  <si>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</si>
  <si>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</si>
  <si>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</si>
  <si>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</si>
  <si>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</si>
  <si>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</si>
  <si>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</si>
  <si>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</si>
  <si>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</si>
  <si>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</si>
  <si>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</si>
  <si>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</si>
  <si>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</si>
  <si>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</si>
  <si>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</si>
  <si>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</si>
  <si>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</si>
  <si>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</si>
  <si>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</si>
  <si>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</si>
  <si>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</si>
  <si>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</si>
  <si>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</si>
  <si>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</si>
  <si>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</si>
  <si>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</si>
  <si>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</si>
  <si>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</si>
  <si>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</si>
  <si>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</si>
  <si>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</si>
  <si>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</si>
  <si>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</si>
  <si>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</si>
  <si>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</si>
  <si>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</si>
  <si>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</si>
  <si>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</si>
  <si>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</si>
  <si>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</si>
  <si>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</si>
  <si>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</si>
  <si>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</si>
  <si>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</si>
  <si>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</si>
  <si>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</si>
  <si>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</si>
  <si>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</si>
  <si>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</si>
  <si>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</si>
  <si>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</si>
  <si>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</si>
  <si>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</si>
  <si>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</si>
  <si>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</si>
  <si>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</si>
  <si>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</si>
  <si>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</si>
  <si>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</si>
  <si>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</si>
  <si>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</si>
  <si>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</si>
  <si>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</si>
  <si>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</si>
  <si>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</si>
  <si>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</si>
  <si>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</si>
  <si>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</si>
  <si>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</si>
  <si>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</si>
  <si>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</si>
  <si>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</si>
  <si>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</si>
  <si>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</si>
  <si>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</si>
  <si>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</si>
  <si>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</si>
  <si>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</si>
  <si>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</si>
  <si>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</si>
  <si>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</si>
  <si>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</si>
  <si>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</si>
  <si>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</si>
  <si>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</si>
  <si>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</si>
  <si>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</si>
  <si>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</si>
  <si>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</si>
  <si>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</si>
  <si>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</si>
  <si>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</si>
  <si>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</si>
  <si>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</si>
  <si>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</si>
  <si>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</si>
  <si>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</si>
  <si>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</si>
  <si>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</si>
  <si>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</si>
  <si>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</si>
  <si>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</si>
  <si>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</si>
  <si>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</si>
  <si>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</si>
  <si>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</si>
  <si>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</si>
  <si>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</si>
  <si>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</si>
  <si>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</si>
  <si>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</si>
  <si>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</si>
  <si>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</si>
  <si>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</si>
  <si>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</si>
  <si>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</si>
  <si>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</si>
  <si>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</si>
  <si>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</si>
  <si>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</si>
  <si>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</si>
  <si>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</si>
  <si>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</si>
  <si>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</si>
  <si>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</si>
  <si>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</si>
  <si>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</si>
  <si>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</si>
  <si>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</si>
  <si>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</si>
  <si>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</si>
  <si>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</si>
  <si>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</si>
  <si>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</si>
  <si>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</si>
  <si>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</si>
  <si>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</si>
  <si>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</si>
  <si>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</si>
  <si>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</si>
  <si>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</si>
  <si>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</si>
  <si>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</si>
  <si>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</si>
  <si>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</si>
  <si>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</si>
  <si>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</si>
  <si>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</si>
  <si>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</si>
  <si>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</si>
  <si>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</si>
  <si>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</si>
  <si>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</si>
  <si>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</si>
  <si>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</si>
  <si>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</si>
  <si>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</si>
  <si>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</si>
  <si>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</si>
  <si>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</si>
  <si>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</si>
  <si>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</si>
  <si>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</si>
  <si>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</si>
  <si>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</si>
  <si>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</si>
  <si>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</si>
  <si>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</si>
  <si>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</si>
  <si>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</si>
  <si>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</si>
  <si>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</si>
  <si>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</si>
  <si>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</si>
  <si>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</si>
  <si>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</si>
  <si>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</si>
  <si>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</si>
  <si>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</si>
  <si>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</si>
  <si>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</si>
  <si>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</si>
  <si>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</si>
  <si>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</si>
  <si>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</si>
  <si>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</si>
  <si>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</si>
  <si>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</si>
  <si>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</si>
  <si>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</si>
  <si>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</si>
  <si>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</si>
  <si>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</si>
  <si>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</si>
  <si>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</si>
  <si>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</si>
  <si>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</si>
  <si>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</si>
  <si>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</si>
  <si>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</si>
  <si>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</si>
  <si>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</si>
  <si>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</si>
  <si>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</si>
  <si>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</si>
  <si>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</si>
  <si>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</si>
  <si>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</si>
  <si>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</si>
  <si>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</si>
  <si>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</si>
  <si>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</si>
  <si>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</si>
  <si>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</si>
  <si>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</si>
  <si>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</si>
  <si>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</si>
  <si>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</si>
  <si>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</si>
  <si>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</si>
  <si>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</si>
  <si>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</si>
  <si>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</si>
  <si>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</si>
  <si>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</si>
  <si>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</si>
  <si>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</si>
  <si>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</si>
  <si>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</si>
  <si>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</si>
  <si>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</si>
  <si>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</si>
  <si>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</si>
  <si>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</si>
  <si>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</si>
  <si>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</si>
  <si>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</si>
  <si>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</si>
  <si>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</si>
  <si>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</si>
  <si>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</si>
  <si>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</si>
  <si>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</si>
  <si>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</si>
  <si>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</si>
  <si>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</si>
  <si>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</si>
  <si>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</si>
  <si>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</si>
  <si>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</si>
  <si>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</si>
  <si>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</si>
  <si>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</si>
  <si>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</si>
  <si>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</si>
  <si>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</si>
  <si>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</si>
  <si>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</si>
  <si>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</si>
  <si>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</si>
  <si>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</si>
  <si>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</si>
  <si>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</si>
  <si>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</si>
  <si>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</si>
  <si>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</si>
  <si>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</si>
  <si>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</si>
  <si>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</si>
  <si>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</si>
  <si>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</si>
  <si>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</si>
  <si>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</si>
  <si>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</si>
  <si>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</si>
  <si>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</si>
  <si>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</si>
  <si>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</si>
  <si>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</si>
  <si>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</si>
  <si>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</si>
  <si>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</si>
  <si>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</si>
  <si>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</si>
  <si>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</si>
  <si>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</si>
  <si>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</si>
  <si>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</si>
  <si>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</si>
  <si>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</si>
  <si>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</si>
  <si>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</si>
  <si>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</si>
  <si>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</si>
  <si>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</si>
  <si>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</si>
  <si>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</si>
  <si>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</si>
  <si>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</si>
  <si>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</si>
  <si>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</si>
  <si>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</si>
  <si>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</si>
  <si>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</si>
  <si>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</si>
  <si>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</si>
  <si>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</si>
  <si>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</si>
  <si>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</si>
  <si>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</si>
  <si>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</si>
  <si>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</si>
  <si>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</si>
  <si>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</si>
  <si>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</si>
  <si>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</si>
  <si>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</si>
  <si>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</si>
  <si>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</si>
  <si>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</si>
  <si>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</si>
  <si>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</si>
  <si>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</si>
  <si>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</si>
  <si>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</si>
  <si>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</si>
  <si>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</si>
  <si>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</si>
  <si>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</si>
  <si>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</si>
  <si>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</si>
  <si>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</si>
  <si>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</si>
  <si>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</si>
  <si>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</si>
  <si>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</si>
  <si>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</si>
  <si>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</si>
  <si>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</si>
  <si>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</si>
  <si>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</si>
  <si>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</si>
  <si>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</si>
  <si>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</si>
  <si>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</si>
  <si>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</si>
  <si>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</si>
  <si>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</si>
  <si>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</si>
  <si>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</si>
  <si>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</si>
  <si>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</si>
  <si>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</si>
  <si>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</si>
  <si>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</si>
  <si>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</si>
  <si>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</si>
  <si>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</si>
  <si>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</si>
  <si>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</si>
  <si>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</si>
  <si>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</si>
  <si>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</si>
  <si>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</si>
  <si>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</si>
  <si>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</si>
  <si>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</si>
  <si>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</si>
  <si>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</si>
  <si>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</si>
  <si>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</si>
  <si>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</si>
  <si>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</si>
  <si>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</si>
  <si>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</si>
  <si>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</si>
  <si>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</si>
  <si>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</si>
  <si>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</si>
  <si>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</si>
  <si>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</si>
  <si>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</si>
  <si>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</si>
  <si>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</si>
  <si>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</si>
  <si>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</si>
  <si>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</si>
  <si>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</si>
  <si>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</si>
  <si>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</si>
  <si>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</si>
  <si>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</si>
  <si>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</si>
  <si>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</si>
  <si>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</si>
  <si>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</si>
  <si>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</si>
  <si>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</si>
  <si>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</si>
  <si>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</si>
  <si>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</si>
  <si>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</si>
  <si>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</si>
  <si>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</si>
  <si>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</si>
  <si>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</si>
  <si>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</si>
  <si>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</si>
  <si>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</si>
  <si>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</si>
  <si>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</si>
  <si>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</si>
  <si>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</si>
  <si>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</si>
  <si>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</si>
  <si>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</si>
  <si>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</si>
  <si>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</si>
  <si>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</si>
  <si>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</si>
  <si>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</si>
  <si>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</si>
  <si>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</si>
  <si>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</si>
  <si>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</si>
  <si>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</si>
  <si>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</si>
  <si>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</si>
  <si>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</si>
  <si>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</si>
  <si>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</si>
  <si>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</si>
  <si>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</si>
  <si>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</si>
  <si>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</si>
  <si>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</si>
  <si>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</si>
  <si>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</si>
  <si>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</si>
  <si>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</si>
  <si>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</si>
  <si>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</si>
  <si>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</si>
  <si>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</si>
  <si>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</si>
  <si>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</si>
  <si>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</si>
  <si>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</si>
  <si>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</si>
  <si>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</si>
  <si>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</si>
  <si>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</si>
  <si>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</si>
  <si>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</si>
  <si>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</si>
  <si>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</si>
  <si>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</si>
  <si>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</si>
  <si>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</si>
  <si>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</si>
  <si>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</si>
  <si>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</si>
  <si>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</si>
  <si>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</si>
  <si>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</si>
  <si>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</si>
  <si>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</si>
  <si>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</si>
  <si>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</si>
  <si>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</si>
  <si>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</si>
  <si>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</si>
  <si>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</si>
  <si>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</si>
  <si>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</si>
  <si>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</si>
  <si>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</si>
  <si>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</si>
  <si>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</si>
  <si>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</si>
  <si>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</si>
  <si>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</si>
  <si>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</si>
  <si>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</si>
  <si>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</si>
  <si>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</si>
  <si>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</si>
  <si>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</si>
  <si>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</si>
  <si>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</si>
  <si>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</si>
  <si>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</si>
  <si>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</si>
  <si>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</si>
  <si>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</si>
  <si>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</si>
  <si>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</si>
  <si>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</si>
  <si>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</si>
  <si>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</si>
  <si>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</si>
  <si>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</si>
  <si>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</si>
  <si>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</si>
  <si>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</si>
  <si>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</si>
  <si>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</si>
  <si>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</si>
  <si>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</si>
  <si>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</si>
  <si>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</si>
  <si>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</si>
  <si>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</si>
  <si>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</si>
  <si>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</si>
  <si>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</si>
  <si>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</si>
  <si>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</si>
  <si>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</si>
  <si>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</si>
  <si>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</si>
  <si>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</si>
  <si>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</si>
  <si>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</si>
  <si>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</si>
  <si>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</si>
  <si>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</si>
  <si>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</si>
  <si>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</si>
  <si>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</si>
  <si>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</si>
  <si>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</si>
  <si>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</si>
  <si>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</si>
  <si>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</si>
  <si>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</si>
  <si>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</si>
  <si>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</si>
  <si>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</si>
  <si>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</si>
  <si>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</si>
  <si>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</si>
  <si>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</si>
  <si>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</si>
  <si>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</si>
  <si>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</si>
  <si>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</si>
  <si>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</si>
  <si>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</si>
  <si>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</si>
  <si>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</si>
  <si>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</si>
  <si>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</si>
  <si>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</si>
  <si>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</si>
  <si>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</si>
  <si>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</si>
  <si>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</si>
  <si>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</si>
  <si>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</si>
  <si>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</si>
  <si>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</si>
  <si>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</si>
  <si>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</si>
  <si>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</si>
  <si>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</si>
  <si>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</si>
  <si>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</si>
  <si>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</si>
  <si>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</si>
  <si>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</si>
  <si>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</si>
  <si>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</si>
  <si>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</si>
  <si>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</si>
  <si>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</si>
  <si>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</si>
  <si>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</si>
  <si>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</si>
  <si>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</si>
  <si>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</si>
  <si>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</si>
  <si>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</si>
  <si>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</si>
  <si>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</si>
  <si>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</si>
  <si>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</si>
  <si>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</si>
  <si>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</si>
  <si>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</si>
  <si>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</si>
  <si>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</si>
  <si>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</si>
  <si>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</si>
  <si>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</si>
  <si>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</si>
  <si>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</si>
  <si>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</si>
  <si>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</si>
  <si>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</si>
  <si>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</si>
  <si>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</si>
  <si>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</si>
  <si>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</si>
  <si>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</si>
  <si>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</si>
  <si>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</si>
  <si>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</si>
  <si>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</si>
  <si>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</si>
  <si>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</si>
  <si>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</si>
  <si>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</si>
  <si>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</si>
  <si>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</si>
  <si>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</si>
  <si>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</si>
  <si>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</si>
  <si>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</si>
  <si>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</si>
  <si>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</si>
  <si>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</si>
  <si>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</si>
  <si>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</si>
  <si>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</si>
  <si>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</si>
  <si>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</si>
  <si>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</si>
  <si>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</si>
  <si>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</si>
  <si>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</si>
  <si>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</si>
  <si>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</si>
  <si>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</si>
  <si>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</si>
  <si>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</si>
  <si>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</si>
  <si>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</si>
  <si>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</si>
  <si>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</si>
  <si>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</si>
  <si>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</si>
  <si>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</si>
  <si>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</si>
  <si>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</si>
  <si>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</si>
  <si>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</si>
  <si>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</si>
  <si>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</si>
  <si>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</si>
  <si>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</si>
  <si>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</si>
  <si>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</si>
  <si>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</si>
  <si>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</si>
  <si>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</si>
  <si>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</si>
  <si>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</si>
  <si>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</si>
  <si>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</si>
  <si>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</si>
  <si>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</si>
  <si>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</si>
  <si>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</si>
  <si>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</si>
  <si>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</si>
  <si>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</si>
  <si>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</si>
  <si>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</si>
  <si>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</si>
  <si>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</si>
  <si>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</si>
  <si>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</si>
  <si>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</si>
  <si>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</si>
  <si>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</si>
  <si>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</si>
  <si>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</si>
  <si>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</si>
  <si>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</si>
  <si>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</si>
  <si>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</si>
  <si>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</si>
  <si>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</si>
  <si>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</si>
  <si>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</si>
  <si>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</si>
  <si>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</si>
  <si>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</si>
  <si>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</si>
  <si>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</si>
  <si>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</si>
  <si>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</si>
  <si>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</si>
  <si>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</si>
  <si>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</si>
  <si>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</si>
  <si>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</si>
  <si>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</si>
  <si>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</si>
  <si>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</si>
  <si>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</si>
  <si>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</si>
  <si>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</si>
  <si>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</si>
  <si>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</si>
  <si>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</si>
  <si>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</si>
  <si>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</si>
  <si>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</si>
  <si>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</si>
  <si>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</si>
  <si>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</si>
  <si>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</si>
  <si>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</si>
  <si>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</si>
  <si>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</si>
  <si>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</si>
  <si>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</si>
  <si>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</si>
  <si>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</si>
  <si>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</si>
  <si>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</si>
  <si>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</si>
  <si>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</si>
  <si>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</si>
  <si>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</si>
  <si>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</si>
  <si>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</si>
  <si>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</si>
  <si>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</si>
  <si>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</si>
  <si>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</si>
  <si>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</si>
  <si>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</si>
  <si>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</si>
  <si>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</si>
  <si>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</si>
  <si>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</si>
  <si>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</si>
  <si>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</si>
  <si>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</si>
  <si>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</si>
  <si>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</si>
  <si>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</si>
  <si>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</si>
  <si>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</si>
  <si>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</si>
  <si>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</si>
  <si>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</si>
  <si>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</si>
  <si>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</si>
  <si>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</si>
  <si>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</si>
  <si>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</si>
  <si>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</si>
  <si>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</si>
  <si>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</si>
  <si>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</si>
  <si>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</si>
  <si>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</si>
  <si>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</si>
  <si>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</si>
  <si>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</si>
  <si>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</si>
  <si>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</si>
  <si>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</si>
  <si>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</si>
  <si>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</si>
  <si>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</si>
  <si>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</si>
  <si>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</si>
  <si>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</si>
  <si>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</si>
  <si>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</si>
  <si>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</si>
  <si>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</si>
  <si>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</si>
  <si>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</si>
  <si>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</si>
  <si>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</si>
  <si>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</si>
  <si>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</si>
  <si>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</si>
  <si>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</si>
  <si>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</si>
  <si>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</si>
  <si>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</si>
  <si>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</si>
  <si>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</si>
  <si>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</si>
  <si>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</si>
  <si>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</si>
  <si>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</si>
  <si>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</si>
  <si>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</si>
  <si>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</si>
  <si>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</si>
  <si>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</si>
  <si>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</si>
  <si>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</si>
  <si>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</si>
  <si>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</si>
  <si>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</si>
  <si>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</si>
  <si>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</si>
  <si>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</si>
  <si>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</si>
  <si>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</si>
  <si>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</si>
  <si>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</si>
  <si>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</si>
  <si>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</si>
  <si>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</si>
  <si>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</si>
  <si>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</si>
  <si>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</si>
  <si>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</si>
  <si>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</si>
  <si>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</si>
  <si>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</si>
  <si>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</si>
  <si>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</si>
  <si>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</si>
  <si>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</si>
  <si>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</si>
  <si>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</si>
  <si>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</si>
  <si>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</si>
  <si>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</si>
  <si>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</si>
  <si>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</si>
  <si>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</si>
  <si>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</si>
  <si>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</si>
  <si>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</si>
  <si>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</si>
  <si>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</si>
  <si>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</si>
  <si>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</si>
  <si>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</si>
  <si>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</si>
  <si>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</si>
  <si>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</si>
  <si>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</si>
  <si>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</si>
  <si>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</si>
  <si>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</si>
  <si>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</si>
  <si>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</si>
  <si>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</si>
  <si>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</si>
  <si>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</si>
  <si>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</si>
  <si>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</si>
  <si>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</si>
  <si>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</si>
  <si>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</si>
  <si>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</si>
  <si>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</si>
  <si>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</si>
  <si>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</si>
  <si>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</si>
  <si>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</si>
  <si>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</si>
  <si>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</si>
  <si>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</si>
  <si>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</si>
  <si>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</si>
  <si>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</si>
  <si>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</si>
  <si>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</si>
  <si>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</si>
  <si>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</si>
  <si>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</si>
  <si>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</si>
  <si>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</si>
  <si>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</si>
  <si>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</si>
  <si>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</si>
  <si>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</si>
  <si>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</si>
  <si>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</si>
  <si>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</si>
  <si>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</si>
  <si>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</si>
  <si>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</si>
  <si>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</si>
  <si>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</si>
  <si>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</si>
  <si>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</si>
  <si>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</si>
  <si>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</si>
  <si>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</si>
  <si>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</si>
  <si>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</si>
  <si>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</si>
  <si>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</si>
  <si>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</si>
  <si>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</si>
  <si>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</si>
  <si>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</si>
  <si>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</si>
  <si>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</si>
  <si>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</si>
  <si>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</si>
  <si>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</si>
  <si>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</si>
  <si>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</si>
  <si>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</si>
  <si>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</si>
  <si>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</si>
  <si>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</si>
  <si>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</si>
  <si>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</si>
  <si>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</si>
  <si>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</si>
  <si>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</si>
  <si>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</si>
  <si>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</si>
  <si>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</si>
  <si>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</si>
  <si>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</si>
  <si>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</si>
  <si>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</si>
  <si>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</si>
  <si>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</si>
  <si>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</si>
  <si>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</si>
  <si>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</si>
  <si>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</si>
  <si>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</si>
  <si>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</si>
  <si>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</si>
  <si>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</si>
  <si>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</si>
  <si>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</si>
  <si>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</si>
  <si>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</si>
  <si>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</si>
  <si>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</si>
  <si>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</si>
  <si>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</si>
  <si>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</si>
  <si>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</si>
  <si>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</si>
  <si>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</si>
  <si>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</si>
  <si>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</si>
  <si>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</si>
  <si>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</si>
  <si>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</si>
  <si>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</si>
  <si>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</si>
  <si>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</si>
  <si>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</si>
  <si>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</si>
  <si>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</si>
  <si>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</si>
  <si>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</si>
  <si>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</si>
  <si>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</si>
  <si>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</si>
  <si>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</si>
  <si>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</si>
  <si>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</si>
  <si>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</si>
  <si>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</si>
  <si>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</si>
  <si>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</si>
  <si>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</si>
  <si>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</si>
  <si>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</si>
  <si>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</si>
  <si>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</si>
  <si>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</si>
  <si>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</si>
  <si>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</si>
  <si>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</si>
  <si>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</si>
  <si>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</si>
  <si>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</si>
  <si>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</si>
  <si>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</si>
  <si>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</si>
  <si>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</si>
  <si>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</si>
  <si>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</si>
  <si>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</si>
  <si>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</si>
  <si>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</si>
  <si>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</si>
  <si>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</si>
  <si>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</si>
  <si>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</si>
  <si>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</si>
  <si>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</si>
  <si>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</si>
  <si>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</si>
  <si>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</si>
  <si>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</si>
  <si>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</si>
  <si>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</si>
  <si>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</si>
  <si>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</si>
  <si>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</si>
  <si>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</si>
  <si>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</si>
  <si>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</si>
  <si>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</si>
  <si>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</si>
  <si>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</si>
  <si>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</si>
  <si>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</si>
  <si>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</si>
  <si>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</si>
  <si>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</si>
  <si>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</si>
  <si>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</si>
  <si>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</si>
  <si>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</si>
  <si>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</si>
  <si>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</si>
  <si>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</si>
  <si>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</si>
  <si>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</si>
  <si>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</si>
  <si>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</si>
  <si>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</si>
  <si>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</si>
  <si>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</si>
  <si>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</si>
  <si>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</si>
  <si>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</si>
  <si>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</si>
  <si>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</si>
  <si>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</si>
  <si>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</si>
  <si>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</si>
  <si>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</si>
  <si>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</si>
  <si>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</si>
  <si>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</si>
  <si>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</si>
  <si>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</si>
  <si>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</si>
  <si>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</si>
  <si>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</si>
  <si>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</si>
  <si>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</si>
  <si>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</si>
  <si>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</si>
  <si>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</si>
  <si>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</si>
  <si>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</si>
  <si>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</si>
  <si>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</si>
  <si>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</si>
  <si>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</si>
  <si>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</si>
  <si>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</si>
  <si>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</si>
  <si>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</si>
  <si>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</si>
  <si>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</si>
  <si>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</si>
  <si>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</si>
  <si>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</si>
  <si>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</si>
  <si>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</si>
  <si>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</si>
  <si>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</si>
  <si>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</si>
  <si>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</si>
  <si>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</si>
  <si>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</si>
  <si>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</si>
  <si>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</si>
  <si>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</si>
  <si>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</si>
  <si>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</si>
  <si>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</si>
  <si>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</si>
  <si>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</si>
  <si>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</si>
  <si>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</si>
  <si>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</si>
  <si>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</si>
  <si>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</si>
  <si>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</si>
  <si>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</si>
  <si>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</si>
  <si>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</si>
  <si>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</si>
  <si>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</si>
  <si>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</si>
  <si>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</si>
  <si>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</si>
  <si>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</si>
  <si>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</si>
  <si>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</si>
  <si>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</si>
  <si>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</si>
  <si>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</si>
  <si>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</si>
  <si>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</si>
  <si>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</si>
  <si>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</si>
  <si>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</si>
  <si>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</si>
  <si>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</si>
  <si>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</si>
  <si>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</si>
  <si>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</si>
  <si>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</si>
  <si>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</si>
  <si>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</si>
  <si>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</si>
  <si>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</si>
  <si>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</si>
  <si>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</si>
  <si>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</si>
  <si>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</si>
  <si>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</si>
  <si>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</si>
  <si>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</si>
  <si>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</si>
  <si>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</si>
  <si>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</si>
  <si>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</si>
  <si>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</si>
  <si>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</si>
  <si>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</si>
  <si>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</si>
  <si>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</si>
  <si>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</si>
  <si>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</si>
  <si>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</si>
  <si>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</si>
  <si>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</si>
  <si>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</si>
  <si>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</si>
  <si>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</si>
  <si>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</si>
  <si>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</si>
  <si>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</si>
  <si>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</si>
  <si>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</si>
  <si>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</si>
  <si>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</si>
  <si>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</si>
  <si>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</si>
  <si>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</si>
  <si>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</si>
  <si>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</si>
  <si>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</si>
  <si>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</si>
  <si>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</si>
  <si>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</si>
  <si>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</si>
  <si>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</si>
  <si>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</si>
  <si>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</si>
  <si>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</si>
  <si>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</si>
  <si>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</si>
  <si>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</si>
  <si>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</si>
  <si>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</si>
  <si>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</si>
  <si>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</si>
  <si>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</si>
  <si>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</si>
  <si>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</si>
  <si>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</si>
  <si>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</si>
  <si>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</si>
  <si>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</si>
  <si>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</si>
  <si>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</si>
  <si>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</si>
  <si>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</si>
  <si>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</si>
  <si>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</si>
  <si>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</si>
  <si>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</si>
  <si>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</si>
  <si>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</si>
  <si>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</si>
  <si>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</si>
  <si>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</si>
  <si>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</si>
  <si>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</si>
  <si>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</si>
  <si>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</si>
  <si>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</si>
  <si>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</si>
  <si>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</si>
  <si>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</si>
  <si>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</si>
  <si>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</si>
  <si>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</si>
  <si>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</si>
  <si>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</si>
  <si>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</si>
  <si>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</si>
  <si>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</si>
  <si>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</si>
  <si>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</si>
  <si>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</si>
  <si>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</si>
  <si>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</si>
  <si>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</si>
  <si>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</si>
  <si>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</si>
  <si>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</si>
  <si>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</si>
  <si>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</si>
  <si>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</si>
  <si>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</si>
  <si>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</si>
  <si>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</si>
  <si>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</si>
  <si>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</si>
  <si>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</si>
  <si>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</si>
  <si>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</si>
  <si>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</si>
  <si>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</si>
  <si>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</si>
  <si>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</si>
  <si>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</si>
  <si>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</si>
  <si>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</si>
  <si>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</si>
  <si>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</si>
  <si>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</si>
  <si>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</si>
  <si>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</si>
  <si>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</si>
  <si>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</si>
  <si>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</si>
  <si>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</si>
  <si>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</si>
  <si>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</si>
  <si>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</si>
  <si>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</si>
  <si>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</si>
  <si>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</si>
  <si>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</si>
  <si>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</si>
  <si>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</si>
  <si>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</si>
  <si>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</si>
  <si>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</si>
  <si>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</si>
  <si>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</si>
  <si>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</si>
  <si>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</si>
  <si>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</si>
  <si>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</si>
  <si>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</si>
  <si>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</si>
  <si>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</si>
  <si>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</si>
  <si>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</si>
  <si>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</si>
  <si>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</si>
  <si>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</si>
  <si>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</si>
  <si>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</si>
  <si>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</si>
  <si>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</si>
  <si>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</si>
  <si>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</si>
  <si>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</si>
  <si>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</si>
  <si>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</si>
  <si>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</si>
  <si>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</si>
  <si>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</si>
  <si>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</si>
  <si>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</si>
  <si>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</si>
  <si>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</si>
  <si>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</si>
  <si>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</si>
  <si>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</si>
  <si>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</si>
  <si>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</si>
  <si>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</si>
  <si>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</si>
  <si>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</si>
  <si>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</si>
  <si>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</si>
  <si>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</si>
  <si>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</si>
  <si>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</si>
  <si>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</si>
  <si>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</si>
  <si>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</si>
  <si>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</si>
  <si>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</si>
  <si>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</si>
  <si>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</si>
  <si>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</si>
  <si>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</si>
  <si>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</si>
  <si>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</si>
  <si>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</si>
  <si>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</si>
  <si>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</si>
  <si>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</si>
  <si>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</si>
  <si>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</si>
  <si>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</si>
  <si>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</si>
  <si>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</si>
  <si>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</si>
  <si>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</si>
  <si>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</si>
  <si>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</si>
  <si>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</si>
  <si>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</si>
  <si>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</si>
  <si>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</si>
  <si>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</si>
  <si>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</si>
  <si>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</si>
  <si>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</si>
  <si>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</si>
  <si>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</si>
  <si>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</si>
  <si>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</si>
  <si>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</si>
  <si>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</si>
  <si>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</si>
  <si>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</si>
  <si>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</si>
  <si>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</si>
  <si>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</si>
  <si>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</si>
  <si>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</si>
  <si>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</si>
  <si>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</si>
  <si>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</si>
  <si>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</si>
  <si>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</si>
  <si>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</si>
  <si>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</si>
  <si>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</si>
  <si>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</si>
  <si>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</si>
  <si>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</si>
  <si>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</si>
  <si>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</si>
  <si>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</si>
  <si>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</si>
  <si>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</si>
  <si>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</si>
  <si>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</si>
  <si>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</si>
  <si>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</si>
  <si>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</si>
  <si>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</si>
  <si>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</si>
  <si>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</si>
  <si>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</si>
  <si>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</si>
  <si>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</si>
  <si>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</si>
  <si>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</si>
  <si>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</si>
  <si>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</si>
  <si>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</si>
  <si>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</si>
  <si>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</si>
  <si>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</si>
  <si>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</si>
  <si>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</si>
  <si>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</si>
  <si>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</si>
  <si>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</si>
  <si>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</si>
  <si>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</si>
  <si>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</si>
  <si>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</si>
  <si>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</si>
  <si>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</si>
  <si>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</si>
  <si>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</si>
  <si>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</si>
  <si>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</si>
  <si>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</si>
  <si>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</si>
  <si>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</si>
  <si>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</si>
  <si>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</si>
  <si>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</si>
  <si>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</si>
  <si>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</si>
  <si>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</si>
  <si>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</si>
  <si>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</si>
  <si>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</si>
  <si>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</si>
  <si>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</si>
  <si>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</si>
  <si>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</si>
  <si>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</si>
  <si>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</si>
  <si>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</si>
  <si>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</si>
  <si>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</si>
  <si>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</si>
  <si>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</si>
  <si>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</si>
  <si>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</si>
  <si>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</si>
  <si>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</si>
  <si>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</si>
  <si>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</si>
  <si>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</si>
  <si>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</si>
  <si>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</si>
  <si>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</si>
  <si>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</si>
  <si>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</si>
  <si>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</si>
  <si>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</si>
  <si>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</si>
  <si>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</si>
  <si>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</si>
  <si>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</si>
  <si>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</si>
  <si>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</si>
  <si>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</si>
  <si>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</si>
  <si>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</si>
  <si>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</si>
  <si>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</si>
  <si>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</si>
  <si>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</si>
  <si>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</si>
  <si>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</si>
  <si>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</si>
  <si>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</si>
  <si>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</si>
  <si>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</si>
  <si>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</si>
  <si>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</si>
  <si>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</si>
  <si>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</si>
  <si>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</si>
  <si>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</si>
  <si>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</si>
  <si>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</si>
  <si>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</si>
  <si>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</si>
  <si>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</si>
  <si>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</si>
  <si>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</si>
  <si>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</si>
  <si>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</si>
  <si>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</si>
  <si>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</si>
  <si>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</si>
  <si>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</si>
  <si>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</si>
  <si>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</si>
  <si>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</si>
  <si>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</si>
  <si>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</si>
  <si>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</si>
  <si>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</si>
  <si>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</si>
  <si>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</si>
  <si>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</si>
  <si>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</si>
  <si>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</si>
  <si>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</si>
  <si>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</si>
  <si>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</si>
  <si>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</si>
  <si>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</si>
  <si>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</si>
  <si>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</si>
  <si>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</si>
  <si>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</si>
  <si>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</si>
  <si>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</si>
  <si>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</si>
  <si>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</si>
  <si>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</si>
  <si>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</si>
  <si>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</si>
  <si>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</si>
  <si>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</si>
  <si>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</si>
  <si>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</si>
  <si>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</si>
  <si>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</si>
  <si>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</si>
  <si>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</si>
  <si>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</si>
  <si>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</si>
  <si>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</si>
  <si>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</si>
  <si>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</si>
  <si>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</si>
  <si>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</si>
  <si>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</si>
  <si>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</si>
  <si>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</si>
  <si>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</si>
  <si>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</si>
  <si>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</si>
  <si>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</si>
  <si>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</si>
  <si>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</si>
  <si>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</si>
  <si>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</si>
  <si>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</si>
  <si>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</si>
  <si>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</si>
  <si>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</si>
  <si>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</si>
  <si>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</si>
  <si>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</si>
  <si>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</si>
  <si>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</si>
  <si>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</si>
  <si>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</si>
  <si>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</si>
  <si>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</si>
  <si>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</si>
  <si>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</si>
  <si>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</si>
  <si>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</si>
  <si>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</si>
  <si>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</si>
  <si>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</si>
  <si>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</si>
  <si>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</si>
  <si>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</si>
  <si>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</si>
  <si>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</si>
  <si>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</si>
  <si>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</si>
  <si>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</si>
  <si>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</si>
  <si>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</si>
  <si>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</si>
  <si>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</si>
  <si>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</si>
  <si>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</si>
  <si>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</si>
  <si>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</si>
  <si>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</si>
  <si>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</si>
  <si>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</si>
  <si>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</si>
  <si>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</si>
  <si>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</si>
  <si>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</si>
  <si>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</si>
  <si>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</si>
  <si>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</si>
  <si>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</si>
  <si>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</si>
  <si>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</si>
  <si>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</si>
  <si>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</si>
  <si>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</si>
  <si>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</si>
  <si>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</si>
  <si>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</si>
  <si>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</si>
  <si>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</si>
  <si>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</si>
  <si>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</si>
  <si>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</si>
  <si>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</si>
  <si>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</si>
  <si>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</si>
  <si>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</si>
  <si>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</si>
  <si>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</si>
  <si>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</si>
  <si>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</si>
  <si>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</si>
  <si>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</si>
  <si>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</si>
  <si>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</si>
  <si>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</si>
  <si>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</si>
  <si>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</si>
  <si>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</si>
  <si>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</si>
  <si>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</si>
  <si>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</si>
  <si>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</si>
  <si>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</si>
  <si>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</si>
  <si>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</si>
  <si>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</si>
  <si>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</si>
  <si>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</si>
  <si>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</si>
  <si>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</si>
  <si>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</si>
  <si>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</si>
  <si>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</si>
  <si>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</si>
  <si>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</si>
  <si>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</si>
  <si>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</si>
  <si>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</si>
  <si>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</si>
  <si>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</si>
  <si>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</si>
  <si>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</si>
  <si>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</si>
  <si>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</si>
  <si>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</si>
  <si>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</si>
  <si>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</si>
  <si>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</si>
  <si>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</si>
  <si>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</si>
  <si>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</si>
  <si>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</si>
  <si>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</si>
  <si>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</si>
  <si>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</si>
  <si>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</si>
  <si>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</si>
  <si>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</si>
  <si>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</si>
  <si>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</si>
  <si>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</si>
  <si>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</si>
  <si>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</si>
  <si>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</si>
  <si>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</si>
  <si>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</si>
  <si>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</si>
  <si>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</si>
  <si>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</si>
  <si>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</si>
  <si>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</si>
  <si>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</si>
  <si>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</si>
  <si>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</si>
  <si>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</si>
  <si>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</si>
  <si>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</si>
  <si>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</si>
  <si>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</si>
  <si>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</si>
  <si>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</si>
  <si>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</si>
  <si>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</si>
  <si>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</si>
  <si>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</si>
  <si>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</si>
  <si>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</si>
  <si>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</si>
  <si>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</si>
  <si>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</si>
  <si>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</si>
  <si>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</si>
  <si>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</si>
  <si>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</si>
  <si>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</si>
  <si>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</si>
  <si>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</si>
  <si>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</si>
  <si>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</si>
  <si>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</si>
  <si>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</si>
  <si>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</si>
  <si>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</si>
  <si>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</si>
  <si>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</si>
  <si>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</si>
  <si>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</si>
  <si>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</si>
  <si>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</si>
  <si>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</si>
  <si>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</si>
  <si>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</si>
  <si>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</si>
  <si>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</si>
  <si>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</si>
  <si>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</si>
  <si>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</si>
  <si>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</si>
  <si>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</si>
  <si>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</si>
  <si>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</si>
  <si>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</si>
  <si>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</si>
  <si>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</si>
  <si>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</si>
  <si>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</si>
  <si>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</si>
  <si>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</si>
  <si>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</si>
  <si>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</si>
  <si>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</si>
  <si>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</si>
  <si>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</si>
  <si>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</si>
  <si>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</si>
  <si>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</si>
  <si>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</si>
  <si>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</si>
  <si>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</si>
  <si>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</si>
  <si>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</si>
  <si>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</si>
  <si>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</si>
  <si>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</si>
  <si>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</si>
  <si>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</si>
  <si>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</si>
  <si>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</si>
  <si>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</si>
  <si>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</si>
  <si>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</si>
  <si>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</si>
  <si>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</si>
  <si>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</si>
  <si>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</si>
  <si>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</si>
  <si>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</si>
  <si>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</si>
  <si>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</si>
  <si>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</si>
  <si>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</si>
  <si>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</si>
  <si>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</si>
  <si>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</si>
  <si>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</si>
  <si>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</si>
  <si>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</si>
  <si>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</si>
  <si>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</si>
  <si>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</si>
  <si>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</si>
  <si>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</si>
  <si>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</si>
  <si>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</si>
  <si>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</si>
  <si>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</si>
  <si>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</si>
  <si>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</si>
  <si>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</si>
  <si>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</si>
  <si>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</si>
  <si>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</si>
  <si>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</si>
  <si>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</si>
  <si>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</si>
  <si>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</si>
  <si>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</si>
  <si>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</si>
  <si>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</si>
  <si>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</si>
  <si>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</si>
  <si>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</si>
  <si>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</si>
  <si>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</si>
  <si>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</si>
  <si>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</si>
  <si>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</si>
  <si>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</si>
  <si>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</si>
  <si>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</si>
  <si>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</si>
  <si>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</si>
  <si>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</si>
  <si>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</si>
  <si>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</si>
  <si>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</si>
  <si>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</si>
  <si>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</si>
  <si>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</si>
  <si>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</si>
  <si>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</si>
  <si>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</si>
  <si>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</si>
  <si>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</si>
  <si>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</si>
  <si>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</si>
  <si>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</si>
  <si>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</si>
  <si>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</si>
  <si>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</si>
  <si>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</si>
  <si>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</si>
  <si>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</si>
  <si>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</si>
  <si>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</si>
  <si>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</si>
  <si>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</si>
  <si>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</si>
  <si>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</si>
  <si>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</si>
  <si>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</si>
  <si>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</si>
  <si>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</si>
  <si>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</si>
  <si>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</si>
  <si>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</si>
  <si>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</si>
  <si>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</si>
  <si>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</si>
  <si>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</si>
  <si>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</si>
  <si>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</si>
  <si>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</si>
  <si>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</si>
  <si>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</si>
  <si>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</si>
  <si>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</si>
  <si>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</si>
  <si>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</si>
  <si>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</si>
  <si>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</si>
  <si>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</si>
  <si>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</si>
  <si>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</si>
  <si>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</si>
  <si>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</si>
  <si>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</si>
  <si>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</si>
  <si>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</si>
  <si>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</si>
  <si>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</si>
  <si>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</si>
  <si>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</si>
  <si>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</si>
  <si>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</si>
  <si>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</si>
  <si>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</si>
  <si>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</si>
  <si>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</si>
  <si>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</si>
  <si>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</si>
  <si>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</si>
  <si>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</si>
  <si>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</si>
  <si>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</si>
  <si>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</si>
  <si>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</si>
  <si>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</si>
  <si>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</si>
  <si>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</si>
  <si>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</si>
  <si>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</si>
  <si>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</si>
  <si>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</si>
  <si>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</si>
  <si>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</si>
  <si>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</si>
  <si>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</si>
  <si>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</si>
  <si>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</si>
  <si>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</si>
  <si>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</si>
  <si>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</si>
  <si>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</si>
  <si>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</si>
  <si>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</si>
  <si>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</si>
  <si>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</si>
  <si>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</si>
  <si>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</si>
  <si>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</si>
  <si>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</si>
  <si>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</si>
  <si>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</si>
  <si>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</si>
  <si>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</si>
  <si>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</si>
  <si>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</si>
  <si>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</si>
  <si>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</si>
  <si>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</si>
  <si>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</si>
  <si>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</si>
  <si>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</si>
  <si>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</si>
  <si>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</si>
  <si>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</si>
  <si>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</si>
  <si>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</si>
  <si>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</si>
  <si>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</si>
  <si>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</si>
  <si>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</si>
  <si>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</si>
  <si>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</si>
  <si>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</si>
  <si>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</si>
  <si>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</si>
  <si>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</si>
  <si>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</si>
  <si>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</si>
  <si>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</si>
  <si>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</si>
  <si>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</si>
  <si>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</si>
  <si>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</si>
  <si>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</si>
  <si>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</si>
  <si>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</si>
  <si>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</si>
  <si>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</si>
  <si>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</si>
  <si>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</si>
  <si>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</si>
  <si>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</si>
  <si>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</si>
  <si>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</si>
  <si>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</si>
  <si>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</si>
  <si>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</si>
  <si>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</si>
  <si>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</si>
  <si>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</si>
  <si>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</si>
  <si>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</si>
  <si>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</si>
  <si>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</si>
  <si>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</si>
  <si>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</si>
  <si>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</si>
  <si>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</si>
  <si>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</si>
  <si>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</si>
  <si>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</si>
  <si>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</si>
  <si>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</si>
  <si>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</si>
  <si>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</si>
  <si>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</si>
  <si>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</si>
  <si>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</si>
  <si>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</si>
  <si>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</si>
  <si>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</si>
  <si>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</si>
  <si>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</si>
  <si>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</si>
  <si>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</si>
  <si>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</si>
  <si>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</si>
  <si>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</si>
  <si>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</si>
  <si>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</si>
  <si>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</si>
  <si>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</si>
  <si>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</si>
  <si>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</si>
  <si>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</si>
  <si>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</si>
  <si>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</si>
  <si>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</si>
  <si>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</si>
  <si>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</si>
  <si>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</si>
  <si>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</si>
  <si>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</si>
  <si>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</si>
  <si>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</si>
  <si>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</si>
  <si>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</si>
  <si>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</si>
  <si>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</si>
  <si>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</si>
  <si>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</si>
  <si>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</si>
  <si>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</si>
  <si>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</si>
  <si>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</si>
  <si>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</si>
  <si>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</si>
  <si>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</si>
  <si>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</si>
  <si>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</si>
  <si>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</si>
  <si>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</si>
  <si>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</si>
  <si>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</si>
  <si>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</si>
  <si>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</si>
  <si>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</si>
  <si>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</si>
  <si>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</si>
  <si>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</si>
  <si>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</si>
  <si>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</si>
  <si>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</si>
  <si>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</si>
  <si>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</si>
  <si>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</si>
  <si>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</si>
  <si>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</si>
  <si>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</si>
  <si>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</si>
  <si>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</si>
  <si>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</si>
  <si>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</si>
  <si>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</si>
  <si>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</si>
  <si>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</si>
  <si>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</si>
  <si>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</si>
  <si>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</si>
  <si>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</si>
  <si>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</si>
  <si>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</si>
  <si>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</si>
  <si>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</si>
  <si>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</si>
  <si>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</si>
  <si>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</si>
  <si>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</si>
  <si>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</si>
  <si>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</si>
  <si>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</si>
  <si>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</si>
  <si>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</si>
  <si>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</si>
  <si>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</si>
  <si>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</si>
  <si>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</si>
  <si>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</si>
  <si>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</si>
  <si>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</si>
  <si>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</si>
  <si>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</si>
  <si>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</si>
  <si>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</si>
  <si>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</si>
  <si>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</si>
  <si>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</si>
  <si>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</si>
  <si>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</si>
  <si>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</si>
  <si>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</si>
  <si>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</si>
  <si>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</si>
  <si>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</si>
  <si>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</si>
  <si>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</si>
  <si>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</si>
  <si>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</si>
  <si>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</si>
  <si>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</si>
  <si>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</si>
  <si>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</si>
  <si>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</si>
  <si>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</si>
  <si>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</si>
  <si>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</si>
  <si>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</si>
  <si>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</si>
  <si>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</si>
  <si>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</si>
  <si>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</si>
  <si>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</si>
  <si>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</si>
  <si>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</si>
  <si>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</si>
  <si>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</si>
  <si>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</si>
  <si>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</si>
  <si>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</si>
  <si>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</si>
  <si>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</si>
  <si>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</si>
  <si>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</si>
  <si>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</si>
  <si>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</si>
  <si>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</si>
  <si>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</si>
  <si>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</si>
  <si>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</si>
  <si>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</si>
  <si>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</si>
  <si>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</si>
  <si>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</si>
  <si>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</si>
  <si>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</si>
  <si>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</si>
  <si>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</si>
  <si>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</si>
  <si>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</si>
  <si>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</si>
  <si>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</si>
  <si>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</si>
  <si>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</si>
  <si>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</si>
  <si>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</si>
  <si>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</si>
  <si>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</si>
  <si>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</si>
  <si>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</si>
  <si>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</si>
  <si>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</si>
  <si>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</si>
  <si>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</si>
  <si>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</si>
  <si>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</si>
  <si>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</si>
  <si>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</si>
  <si>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</si>
  <si>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</si>
  <si>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</si>
  <si>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</si>
  <si>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</si>
  <si>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</si>
  <si>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</si>
  <si>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</si>
  <si>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</si>
  <si>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</si>
  <si>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</si>
  <si>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</si>
  <si>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</si>
  <si>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</si>
  <si>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</si>
  <si>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</si>
  <si>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</si>
  <si>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</si>
  <si>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</si>
  <si>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</si>
  <si>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</si>
  <si>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</si>
  <si>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</si>
  <si>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</si>
  <si>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</si>
  <si>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</si>
  <si>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</si>
  <si>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</si>
  <si>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</si>
  <si>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</si>
  <si>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</si>
  <si>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</si>
  <si>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</si>
  <si>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</si>
  <si>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</si>
  <si>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</si>
  <si>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</si>
  <si>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</si>
  <si>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</si>
  <si>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</si>
  <si>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</si>
  <si>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</si>
  <si>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</si>
  <si>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</si>
  <si>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</si>
  <si>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</si>
  <si>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</si>
  <si>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</si>
  <si>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</si>
  <si>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</si>
  <si>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</si>
  <si>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</si>
  <si>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</si>
  <si>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</si>
  <si>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</si>
  <si>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</si>
  <si>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</si>
  <si>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</si>
  <si>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</si>
  <si>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</si>
  <si>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</si>
  <si>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</si>
  <si>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</si>
  <si>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</si>
  <si>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</si>
  <si>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</si>
  <si>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</si>
  <si>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</si>
  <si>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</si>
  <si>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</si>
  <si>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</si>
  <si>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</si>
  <si>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</si>
  <si>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</si>
  <si>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</si>
  <si>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</si>
  <si>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</si>
  <si>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</si>
  <si>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</si>
  <si>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</si>
  <si>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</si>
  <si>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</si>
  <si>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</si>
  <si>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</si>
  <si>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</si>
  <si>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</si>
  <si>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</si>
  <si>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</si>
  <si>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</si>
  <si>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</si>
  <si>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</si>
  <si>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</si>
  <si>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</si>
  <si>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</si>
  <si>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</si>
  <si>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</si>
  <si>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</si>
  <si>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</si>
  <si>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</si>
  <si>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</si>
  <si>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</si>
  <si>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</si>
  <si>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</si>
  <si>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</si>
  <si>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</si>
  <si>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</si>
  <si>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</si>
  <si>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</si>
  <si>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</si>
  <si>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</si>
  <si>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</si>
  <si>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</si>
  <si>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</si>
  <si>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</si>
  <si>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</si>
  <si>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</si>
  <si>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</si>
  <si>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</si>
  <si>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</si>
  <si>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</si>
  <si>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</si>
  <si>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</si>
  <si>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</si>
  <si>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</si>
  <si>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</si>
  <si>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</si>
  <si>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</si>
  <si>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</si>
  <si>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</si>
  <si>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</si>
  <si>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</si>
  <si>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</si>
  <si>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</si>
  <si>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</si>
  <si>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</si>
  <si>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</si>
  <si>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</si>
  <si>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</si>
  <si>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</si>
  <si>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</si>
  <si>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</si>
  <si>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</si>
  <si>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</si>
  <si>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</si>
  <si>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</si>
  <si>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</si>
  <si>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</si>
  <si>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</si>
  <si>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</si>
  <si>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</si>
  <si>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</si>
  <si>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</si>
  <si>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</si>
  <si>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</si>
  <si>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</si>
  <si>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</si>
  <si>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</si>
  <si>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</si>
  <si>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</si>
  <si>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</si>
  <si>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</si>
  <si>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</si>
  <si>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</si>
  <si>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</si>
  <si>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</si>
  <si>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</si>
  <si>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</si>
  <si>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</si>
  <si>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</si>
  <si>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</si>
  <si>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</si>
  <si>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</si>
  <si>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</si>
  <si>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</si>
  <si>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</si>
  <si>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</si>
  <si>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</si>
  <si>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</si>
  <si>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</si>
  <si>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</si>
  <si>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</si>
  <si>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</si>
  <si>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</si>
  <si>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</si>
  <si>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</si>
  <si>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</si>
  <si>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</si>
  <si>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</si>
  <si>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</si>
  <si>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</si>
  <si>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</si>
  <si>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</si>
  <si>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</si>
  <si>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</si>
  <si>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</si>
  <si>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</si>
  <si>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</si>
  <si>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</si>
  <si>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</si>
  <si>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</si>
  <si>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</si>
  <si>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</si>
  <si>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</si>
  <si>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</si>
  <si>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</si>
  <si>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</si>
  <si>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</si>
  <si>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</si>
  <si>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</si>
  <si>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</si>
  <si>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</si>
  <si>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</si>
  <si>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</si>
  <si>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</si>
  <si>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</si>
  <si>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</si>
  <si>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</si>
  <si>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</si>
  <si>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</si>
  <si>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</si>
  <si>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</si>
  <si>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</si>
  <si>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</si>
  <si>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</si>
  <si>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</si>
  <si>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</si>
  <si>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</si>
  <si>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</si>
  <si>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</si>
  <si>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</si>
  <si>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</si>
  <si>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</si>
  <si>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</si>
  <si>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</si>
  <si>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</si>
  <si>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</si>
  <si>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</si>
  <si>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</si>
  <si>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</si>
  <si>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</si>
  <si>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</si>
  <si>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</si>
  <si>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</si>
  <si>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</si>
  <si>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</si>
  <si>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</si>
  <si>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</si>
  <si>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</si>
  <si>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</si>
  <si>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</si>
  <si>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</si>
  <si>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</si>
  <si>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</si>
  <si>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</si>
  <si>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</si>
  <si>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</si>
  <si>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</si>
  <si>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</si>
  <si>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</si>
  <si>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</si>
  <si>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</si>
  <si>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</si>
  <si>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</si>
  <si>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</si>
  <si>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</si>
  <si>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</si>
  <si>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</si>
  <si>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</si>
  <si>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</si>
  <si>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</si>
  <si>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</si>
  <si>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</si>
  <si>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</si>
  <si>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</si>
  <si>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</si>
  <si>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</si>
  <si>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</si>
  <si>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</si>
  <si>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</si>
  <si>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</si>
  <si>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</si>
  <si>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</si>
  <si>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</si>
  <si>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</si>
  <si>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</si>
  <si>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</si>
  <si>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</si>
  <si>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</si>
  <si>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</si>
  <si>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</si>
  <si>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</si>
  <si>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</si>
  <si>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</si>
  <si>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</si>
  <si>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</si>
  <si>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</si>
  <si>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</si>
  <si>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</si>
  <si>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</si>
  <si>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</si>
  <si>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</si>
  <si>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</si>
  <si>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</si>
  <si>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</si>
  <si>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</si>
  <si>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</si>
  <si>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</si>
  <si>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</si>
  <si>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</si>
  <si>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</si>
  <si>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</si>
  <si>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</si>
  <si>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</si>
  <si>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</si>
  <si>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</si>
  <si>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</si>
  <si>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</si>
  <si>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</si>
  <si>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</si>
  <si>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</si>
  <si>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</si>
  <si>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</si>
  <si>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</si>
  <si>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</si>
  <si>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</si>
  <si>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</si>
  <si>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</si>
  <si>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</si>
  <si>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</si>
  <si>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</si>
  <si>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</si>
  <si>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</si>
  <si>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</si>
  <si>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</si>
  <si>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</si>
  <si>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</si>
  <si>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</si>
  <si>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</si>
  <si>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</si>
  <si>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</si>
  <si>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</si>
  <si>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</si>
  <si>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</si>
  <si>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</si>
  <si>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</si>
  <si>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</si>
  <si>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</si>
  <si>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</si>
  <si>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</si>
  <si>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</si>
  <si>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</si>
  <si>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</si>
  <si>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</si>
  <si>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</si>
  <si>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</si>
  <si>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</si>
  <si>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</si>
  <si>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</si>
  <si>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</si>
  <si>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</si>
  <si>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</si>
  <si>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</si>
  <si>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</si>
  <si>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</si>
  <si>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</si>
  <si>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</si>
  <si>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</si>
  <si>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</si>
  <si>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</si>
  <si>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</si>
  <si>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</si>
  <si>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</si>
  <si>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</si>
  <si>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</si>
  <si>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</si>
  <si>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</si>
  <si>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</si>
  <si>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</si>
  <si>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</si>
  <si>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</si>
  <si>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</si>
  <si>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</si>
  <si>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</si>
  <si>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</si>
  <si>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</si>
  <si>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</si>
  <si>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</si>
  <si>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</si>
  <si>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</si>
  <si>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</si>
  <si>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</si>
  <si>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</si>
  <si>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</si>
  <si>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</si>
  <si>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</si>
  <si>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</si>
  <si>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</si>
  <si>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</si>
  <si>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</si>
  <si>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</si>
  <si>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</si>
  <si>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</si>
  <si>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</si>
  <si>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</si>
  <si>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</si>
  <si>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</si>
  <si>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</si>
  <si>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</si>
  <si>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</si>
  <si>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</si>
  <si>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</si>
  <si>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</si>
  <si>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</si>
  <si>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</si>
  <si>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</si>
  <si>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</si>
  <si>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</si>
  <si>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</si>
  <si>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</si>
  <si>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</si>
  <si>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</si>
  <si>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</si>
  <si>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</si>
  <si>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</si>
  <si>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</si>
  <si>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</si>
  <si>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</si>
  <si>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</si>
  <si>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</si>
  <si>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</si>
  <si>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</si>
  <si>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</si>
  <si>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</si>
  <si>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</si>
  <si>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</si>
  <si>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</si>
  <si>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</si>
  <si>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</si>
  <si>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</si>
  <si>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</si>
  <si>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</si>
  <si>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</si>
  <si>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</si>
  <si>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</si>
  <si>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</si>
  <si>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</si>
  <si>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</si>
  <si>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</si>
  <si>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</si>
  <si>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</si>
  <si>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</si>
  <si>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</si>
  <si>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</si>
  <si>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</si>
  <si>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</si>
  <si>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</si>
  <si>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</si>
  <si>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</si>
  <si>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</si>
  <si>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</si>
  <si>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</si>
  <si>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</si>
  <si>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</si>
  <si>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</si>
  <si>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</si>
  <si>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</si>
  <si>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</si>
  <si>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</si>
  <si>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</si>
  <si>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</si>
  <si>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</si>
  <si>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</si>
  <si>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</si>
  <si>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</si>
  <si>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</si>
  <si>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</si>
  <si>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</si>
  <si>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</si>
  <si>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</si>
  <si>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</si>
  <si>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</si>
  <si>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</si>
  <si>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</si>
  <si>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</si>
  <si>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</si>
  <si>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</si>
  <si>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</si>
  <si>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</si>
  <si>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</si>
  <si>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</si>
  <si>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</si>
  <si>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</si>
  <si>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</si>
  <si>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</si>
  <si>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</si>
  <si>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</si>
  <si>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</si>
  <si>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</si>
  <si>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</si>
  <si>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</si>
  <si>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</si>
  <si>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</si>
  <si>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</si>
  <si>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</si>
  <si>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</si>
  <si>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</si>
  <si>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</si>
  <si>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</si>
  <si>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</si>
  <si>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</si>
  <si>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</si>
  <si>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</si>
  <si>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</si>
  <si>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</si>
  <si>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</si>
  <si>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</si>
  <si>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</si>
  <si>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</si>
  <si>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</si>
  <si>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</si>
  <si>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</si>
  <si>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</si>
  <si>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</si>
  <si>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</si>
  <si>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</si>
  <si>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</si>
  <si>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</si>
  <si>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</si>
  <si>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</si>
  <si>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</si>
  <si>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</si>
  <si>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</si>
  <si>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</si>
  <si>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</si>
  <si>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</si>
  <si>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</si>
  <si>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</si>
  <si>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</si>
  <si>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</si>
  <si>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</si>
  <si>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</si>
  <si>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</si>
  <si>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</si>
  <si>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</si>
  <si>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</si>
  <si>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</si>
  <si>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</si>
  <si>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</si>
  <si>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</si>
  <si>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</si>
  <si>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</si>
  <si>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</si>
  <si>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</si>
  <si>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</si>
  <si>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</si>
  <si>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</si>
  <si>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</si>
  <si>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</si>
  <si>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</si>
  <si>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</si>
  <si>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</si>
  <si>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</si>
  <si>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</si>
  <si>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</si>
  <si>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</si>
  <si>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</si>
  <si>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</si>
  <si>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</si>
  <si>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</si>
  <si>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</si>
  <si>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</si>
  <si>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</si>
  <si>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</si>
  <si>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</si>
  <si>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</si>
  <si>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</si>
  <si>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</si>
  <si>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</si>
  <si>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</si>
  <si>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</si>
  <si>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</si>
  <si>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</si>
  <si>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</si>
  <si>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</si>
  <si>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</si>
  <si>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</si>
  <si>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</si>
  <si>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</si>
  <si>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</si>
  <si>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</si>
  <si>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</si>
  <si>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</si>
  <si>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</si>
  <si>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</si>
  <si>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</si>
  <si>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</si>
  <si>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</si>
  <si>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</si>
  <si>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</si>
  <si>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</si>
  <si>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</si>
  <si>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</si>
  <si>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</si>
  <si>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</si>
  <si>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</si>
  <si>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</si>
  <si>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</si>
  <si>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</si>
  <si>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</si>
  <si>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</si>
  <si>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</si>
  <si>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</si>
  <si>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</si>
  <si>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</si>
  <si>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</si>
  <si>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</si>
  <si>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</si>
  <si>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</si>
  <si>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</si>
  <si>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</si>
  <si>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</si>
  <si>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</si>
  <si>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</si>
  <si>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</si>
  <si>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</si>
  <si>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</si>
  <si>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</si>
  <si>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</si>
  <si>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</si>
  <si>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</si>
  <si>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</si>
  <si>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</si>
  <si>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</si>
  <si>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</si>
  <si>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</si>
  <si>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</si>
  <si>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</si>
  <si>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</si>
  <si>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</si>
  <si>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</si>
  <si>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</si>
  <si>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</si>
  <si>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</si>
  <si>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</si>
  <si>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</si>
  <si>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</si>
  <si>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</si>
  <si>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</si>
  <si>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</si>
  <si>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</si>
  <si>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</si>
  <si>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</si>
  <si>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</si>
  <si>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</si>
  <si>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</si>
  <si>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</si>
  <si>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</si>
  <si>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</si>
  <si>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</si>
  <si>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</si>
  <si>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</si>
  <si>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</si>
  <si>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</si>
  <si>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</si>
  <si>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</si>
  <si>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</si>
  <si>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</si>
  <si>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</si>
  <si>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</si>
  <si>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</si>
  <si>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</si>
  <si>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</si>
  <si>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</si>
  <si>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</si>
  <si>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</si>
  <si>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</si>
  <si>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</si>
  <si>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</si>
  <si>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</si>
  <si>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</si>
  <si>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</si>
  <si>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</si>
  <si>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</si>
  <si>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</si>
  <si>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</si>
  <si>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</si>
  <si>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</si>
  <si>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</si>
  <si>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</si>
  <si>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</si>
  <si>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</si>
  <si>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</si>
  <si>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</si>
  <si>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</si>
  <si>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</si>
  <si>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</si>
  <si>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</si>
  <si>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</si>
  <si>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</si>
  <si>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</si>
  <si>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</si>
  <si>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</si>
  <si>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</si>
  <si>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</si>
  <si>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</si>
  <si>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</si>
  <si>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</si>
  <si>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</si>
  <si>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</si>
  <si>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</si>
  <si>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</si>
  <si>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</si>
  <si>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</si>
  <si>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</si>
  <si>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</si>
  <si>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</si>
  <si>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</si>
  <si>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</si>
  <si>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</si>
  <si>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</si>
  <si>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</si>
  <si>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</si>
  <si>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</si>
  <si>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</si>
  <si>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</si>
  <si>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</si>
  <si>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</si>
  <si>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</si>
  <si>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</si>
  <si>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</si>
  <si>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</si>
  <si>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</si>
  <si>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</si>
  <si>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</si>
  <si>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</si>
  <si>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</si>
  <si>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</si>
  <si>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</si>
  <si>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</si>
  <si>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</si>
  <si>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</si>
  <si>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</si>
  <si>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</si>
  <si>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</si>
  <si>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</si>
  <si>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</si>
  <si>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</si>
  <si>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</si>
  <si>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</si>
  <si>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</si>
  <si>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</si>
  <si>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</si>
  <si>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</si>
  <si>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</si>
  <si>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</si>
  <si>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</si>
  <si>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</si>
  <si>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</si>
  <si>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</si>
  <si>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</si>
  <si>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</si>
  <si>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</si>
  <si>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</si>
  <si>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</si>
  <si>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</si>
  <si>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</si>
  <si>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</si>
  <si>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</si>
  <si>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</si>
  <si>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</si>
  <si>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</si>
  <si>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</si>
  <si>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</si>
  <si>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</si>
  <si>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</si>
  <si>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</si>
  <si>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</si>
  <si>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</si>
  <si>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</si>
  <si>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</si>
  <si>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</si>
  <si>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</si>
  <si>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</si>
  <si>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</si>
  <si>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</si>
  <si>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</si>
  <si>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</si>
  <si>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</si>
  <si>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</si>
  <si>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</si>
  <si>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</si>
  <si>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</si>
  <si>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</si>
  <si>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</si>
  <si>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</si>
  <si>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</si>
  <si>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</si>
  <si>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</si>
  <si>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</si>
  <si>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</si>
  <si>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</si>
  <si>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</si>
  <si>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</si>
  <si>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</si>
  <si>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</si>
  <si>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</si>
  <si>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</si>
  <si>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</si>
  <si>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</si>
  <si>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</si>
  <si>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</si>
  <si>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</si>
  <si>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</si>
  <si>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</si>
  <si>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</si>
  <si>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</si>
  <si>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</si>
  <si>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</si>
  <si>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</si>
  <si>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</si>
  <si>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</si>
  <si>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</si>
  <si>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</si>
  <si>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</si>
  <si>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</si>
  <si>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</si>
  <si>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</si>
  <si>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</si>
  <si>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</si>
  <si>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</si>
  <si>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</si>
  <si>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</si>
  <si>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</si>
  <si>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</si>
  <si>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</si>
  <si>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</si>
  <si>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</si>
  <si>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</si>
  <si>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</si>
  <si>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</si>
  <si>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</si>
  <si>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</si>
  <si>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</si>
  <si>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</si>
  <si>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</si>
  <si>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</si>
  <si>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</si>
  <si>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</si>
  <si>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</si>
  <si>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</si>
  <si>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</si>
  <si>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</si>
  <si>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</si>
  <si>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</si>
  <si>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</si>
  <si>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</si>
  <si>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</si>
  <si>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</si>
  <si>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</si>
  <si>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</si>
  <si>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</si>
  <si>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</si>
  <si>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</si>
  <si>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</si>
  <si>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</si>
  <si>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</si>
  <si>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</si>
  <si>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</si>
  <si>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</si>
  <si>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</si>
  <si>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</si>
  <si>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</si>
  <si>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</si>
  <si>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</si>
  <si>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</si>
  <si>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</si>
  <si>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</si>
  <si>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</si>
  <si>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</si>
  <si>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</si>
  <si>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</si>
  <si>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</si>
  <si>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</si>
  <si>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</si>
  <si>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</si>
  <si>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</si>
  <si>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</si>
  <si>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</si>
  <si>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</si>
  <si>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</si>
  <si>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</si>
  <si>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</si>
  <si>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</si>
  <si>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</si>
  <si>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</si>
  <si>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</si>
  <si>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</si>
  <si>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</si>
  <si>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</si>
  <si>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</si>
  <si>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</si>
  <si>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</si>
  <si>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</si>
  <si>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</si>
  <si>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</si>
  <si>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</si>
  <si>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</si>
  <si>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</si>
  <si>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</si>
  <si>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</si>
  <si>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</si>
  <si>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</si>
  <si>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</si>
  <si>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</si>
  <si>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</si>
  <si>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</si>
  <si>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</si>
  <si>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</si>
  <si>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</si>
  <si>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</si>
  <si>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</si>
  <si>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</si>
  <si>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</si>
  <si>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</si>
  <si>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</si>
  <si>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</si>
  <si>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</si>
  <si>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</si>
  <si>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</si>
  <si>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</si>
  <si>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</si>
  <si>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</si>
  <si>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</si>
  <si>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</si>
  <si>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</si>
  <si>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</si>
  <si>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</si>
  <si>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</si>
  <si>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</si>
  <si>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</si>
  <si>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</si>
  <si>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</si>
  <si>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</si>
  <si>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</si>
  <si>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</si>
  <si>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</si>
  <si>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</si>
  <si>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</si>
  <si>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</si>
  <si>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</si>
  <si>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</si>
  <si>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</si>
  <si>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</si>
  <si>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</si>
  <si>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</si>
  <si>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</si>
  <si>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</si>
  <si>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</si>
  <si>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</si>
  <si>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</si>
  <si>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</si>
  <si>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</si>
  <si>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</si>
  <si>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</si>
  <si>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</si>
  <si>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</si>
  <si>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</si>
  <si>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</si>
  <si>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</si>
  <si>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</si>
  <si>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</si>
  <si>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</si>
  <si>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</si>
  <si>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</si>
  <si>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</si>
  <si>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</si>
  <si>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</si>
  <si>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</si>
  <si>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</si>
  <si>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</si>
  <si>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</si>
  <si>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</si>
  <si>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</si>
  <si>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</si>
  <si>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</si>
  <si>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</si>
  <si>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</si>
  <si>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</si>
  <si>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</si>
  <si>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</si>
  <si>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</si>
  <si>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</si>
  <si>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</si>
  <si>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</si>
  <si>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</si>
  <si>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</si>
  <si>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</si>
  <si>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</si>
  <si>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</si>
  <si>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</si>
  <si>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</si>
  <si>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</si>
  <si>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</si>
  <si>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</si>
  <si>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</si>
  <si>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</si>
  <si>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</si>
  <si>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</si>
  <si>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</si>
  <si>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</si>
  <si>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</si>
  <si>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</si>
  <si>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</si>
  <si>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</si>
  <si>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</si>
  <si>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</si>
  <si>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</si>
  <si>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</si>
  <si>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</si>
  <si>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</si>
  <si>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</si>
  <si>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</si>
  <si>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</si>
  <si>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</si>
  <si>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</si>
  <si>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</si>
  <si>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</si>
  <si>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</si>
  <si>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</si>
  <si>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</si>
  <si>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</si>
  <si>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</si>
  <si>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</si>
  <si>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</si>
  <si>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</si>
  <si>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</si>
  <si>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</si>
  <si>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</si>
  <si>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</si>
  <si>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</si>
  <si>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</si>
  <si>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</si>
  <si>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</si>
  <si>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</si>
  <si>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</si>
  <si>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</si>
  <si>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</si>
  <si>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</si>
  <si>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</si>
  <si>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</si>
  <si>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</si>
  <si>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</si>
  <si>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</si>
  <si>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</si>
  <si>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</si>
  <si>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</si>
  <si>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</si>
  <si>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</si>
  <si>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</si>
  <si>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</si>
  <si>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</si>
  <si>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</si>
  <si>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</si>
  <si>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</si>
  <si>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</si>
  <si>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</si>
  <si>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</si>
  <si>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</si>
  <si>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</si>
  <si>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</si>
  <si>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</si>
  <si>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</si>
  <si>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</si>
  <si>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</si>
  <si>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</si>
  <si>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</si>
  <si>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</si>
  <si>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</si>
  <si>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</si>
  <si>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</si>
  <si>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</si>
  <si>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</si>
  <si>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</si>
  <si>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</si>
  <si>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</si>
  <si>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</si>
  <si>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</si>
  <si>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</si>
  <si>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</si>
  <si>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</si>
  <si>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</si>
  <si>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</si>
  <si>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</si>
  <si>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</si>
  <si>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</si>
  <si>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</si>
  <si>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</si>
  <si>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</si>
  <si>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</si>
  <si>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</si>
  <si>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</si>
  <si>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</si>
  <si>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</si>
  <si>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</si>
  <si>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</si>
  <si>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</si>
  <si>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</si>
  <si>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</si>
  <si>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</si>
  <si>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</si>
  <si>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</si>
  <si>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</si>
  <si>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</si>
  <si>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</si>
  <si>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</si>
  <si>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</si>
  <si>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</si>
  <si>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</si>
  <si>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</si>
  <si>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</si>
  <si>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</si>
  <si>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</si>
  <si>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</si>
  <si>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</si>
  <si>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</si>
  <si>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</si>
  <si>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</si>
  <si>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</si>
  <si>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</si>
  <si>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</si>
  <si>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</si>
  <si>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</si>
  <si>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</si>
  <si>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</si>
  <si>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</si>
  <si>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</si>
  <si>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</si>
  <si>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</si>
  <si>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</si>
  <si>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</si>
  <si>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</si>
  <si>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</si>
  <si>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</si>
  <si>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</si>
  <si>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</si>
  <si>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</si>
  <si>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</si>
  <si>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</si>
  <si>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</si>
  <si>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</si>
  <si>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</si>
  <si>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</si>
  <si>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</si>
  <si>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</si>
  <si>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</si>
  <si>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</si>
  <si>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</si>
  <si>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</si>
  <si>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</si>
  <si>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</si>
  <si>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</si>
  <si>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</si>
  <si>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</si>
  <si>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</si>
  <si>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</si>
  <si>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</si>
  <si>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</si>
  <si>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</si>
  <si>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</si>
  <si>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</si>
  <si>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</si>
  <si>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</si>
  <si>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</si>
  <si>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</si>
  <si>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</si>
  <si>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</si>
  <si>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</si>
  <si>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</si>
  <si>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</si>
  <si>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</si>
  <si>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</si>
  <si>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</si>
  <si>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</si>
  <si>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</si>
  <si>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</si>
  <si>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</si>
  <si>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</si>
  <si>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</si>
  <si>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</si>
  <si>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</si>
  <si>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</si>
  <si>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</si>
  <si>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</si>
  <si>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</si>
  <si>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</si>
  <si>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</si>
  <si>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</si>
  <si>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</si>
  <si>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</si>
  <si>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</si>
  <si>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</si>
  <si>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</si>
  <si>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</si>
  <si>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</si>
  <si>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</si>
  <si>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</si>
  <si>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</si>
  <si>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</si>
  <si>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</si>
  <si>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</si>
  <si>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</si>
  <si>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</si>
  <si>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</si>
  <si>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</si>
  <si>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</si>
  <si>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</si>
  <si>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</si>
  <si>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</si>
  <si>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</si>
  <si>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</si>
  <si>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</si>
  <si>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</si>
  <si>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</si>
  <si>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</si>
  <si>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</si>
  <si>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</si>
  <si>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</si>
  <si>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</si>
  <si>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</si>
  <si>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</si>
  <si>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</si>
  <si>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</si>
  <si>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</si>
  <si>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</si>
  <si>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</si>
  <si>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</si>
  <si>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</si>
  <si>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</si>
  <si>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</si>
  <si>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</si>
  <si>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</si>
  <si>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</si>
  <si>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</si>
  <si>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</si>
  <si>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</si>
  <si>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</si>
  <si>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</si>
  <si>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</si>
  <si>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</si>
  <si>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</si>
  <si>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</si>
  <si>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</si>
  <si>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</si>
  <si>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</si>
  <si>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</si>
  <si>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</si>
  <si>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</si>
  <si>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</si>
  <si>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</si>
  <si>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</si>
  <si>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</si>
  <si>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</si>
  <si>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</si>
  <si>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</si>
  <si>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</si>
  <si>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</si>
  <si>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</si>
  <si>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</si>
  <si>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</si>
  <si>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</si>
  <si>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</si>
  <si>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</si>
  <si>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</si>
  <si>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</si>
  <si>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</si>
  <si>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</si>
  <si>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</si>
  <si>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</si>
  <si>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</si>
  <si>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</si>
  <si>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</si>
  <si>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</si>
  <si>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</si>
  <si>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</si>
  <si>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</si>
  <si>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</si>
  <si>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</si>
  <si>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</si>
  <si>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</si>
  <si>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</si>
  <si>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</si>
  <si>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</si>
  <si>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</si>
  <si>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</si>
  <si>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</si>
  <si>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</si>
  <si>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</si>
  <si>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</si>
  <si>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</si>
  <si>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</si>
  <si>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</si>
  <si>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</si>
  <si>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</si>
  <si>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</si>
  <si>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</si>
  <si>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</si>
  <si>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</si>
  <si>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</si>
  <si>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</si>
  <si>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</si>
  <si>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</si>
  <si>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</si>
  <si>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</si>
  <si>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</si>
  <si>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</si>
  <si>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</si>
  <si>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</si>
  <si>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</si>
  <si>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</si>
  <si>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</si>
  <si>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</si>
  <si>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</si>
  <si>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</si>
  <si>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</si>
  <si>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</si>
  <si>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</si>
  <si>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</si>
  <si>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</si>
  <si>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</si>
  <si>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</si>
  <si>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</si>
  <si>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</si>
  <si>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</si>
  <si>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</si>
  <si>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</si>
  <si>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</si>
  <si>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</si>
  <si>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</si>
  <si>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</si>
  <si>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</si>
  <si>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</si>
  <si>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</si>
  <si>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</si>
  <si>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</si>
  <si>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</si>
  <si>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</si>
  <si>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</si>
  <si>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</si>
  <si>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</si>
  <si>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</si>
  <si>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</si>
  <si>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</si>
  <si>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</si>
  <si>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</si>
  <si>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</si>
  <si>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</si>
  <si>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</si>
  <si>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</si>
  <si>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</si>
  <si>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</si>
  <si>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</si>
  <si>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</si>
  <si>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</si>
  <si>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</si>
  <si>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</si>
  <si>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</si>
  <si>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</si>
  <si>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</si>
  <si>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</si>
  <si>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</si>
  <si>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</si>
  <si>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</si>
  <si>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</si>
  <si>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</si>
  <si>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</si>
  <si>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</si>
  <si>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</si>
  <si>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</si>
  <si>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</si>
  <si>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</si>
  <si>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</si>
  <si>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</si>
  <si>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</si>
  <si>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</si>
  <si>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</si>
  <si>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</si>
  <si>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</si>
  <si>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</si>
  <si>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</si>
  <si>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</si>
  <si>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</si>
  <si>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</si>
  <si>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</si>
  <si>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</si>
  <si>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</si>
  <si>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</si>
  <si>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</si>
  <si>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</si>
  <si>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</si>
  <si>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</si>
  <si>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</si>
  <si>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</si>
  <si>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</si>
  <si>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</si>
  <si>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</si>
  <si>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</si>
  <si>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</si>
  <si>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</si>
  <si>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</si>
  <si>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</si>
  <si>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</si>
  <si>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</si>
  <si>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</si>
  <si>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</si>
  <si>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</si>
  <si>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</si>
  <si>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</si>
  <si>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</si>
  <si>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</si>
  <si>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</si>
  <si>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</si>
  <si>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</si>
  <si>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</si>
  <si>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</si>
  <si>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</si>
  <si>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</si>
  <si>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</si>
  <si>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</si>
  <si>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</si>
  <si>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</si>
  <si>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</si>
  <si>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</si>
  <si>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</si>
  <si>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</si>
  <si>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</si>
  <si>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</si>
  <si>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</si>
  <si>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</si>
  <si>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</si>
  <si>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</si>
  <si>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</si>
  <si>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</si>
  <si>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</si>
  <si>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</si>
  <si>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</si>
  <si>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</si>
  <si>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</si>
  <si>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</si>
  <si>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</si>
  <si>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</si>
  <si>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</si>
  <si>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</si>
  <si>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</si>
  <si>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</si>
  <si>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</si>
  <si>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</si>
  <si>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</si>
  <si>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</si>
  <si>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</si>
  <si>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</si>
  <si>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</si>
  <si>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</si>
  <si>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</si>
  <si>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</si>
  <si>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</si>
  <si>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</si>
  <si>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</si>
  <si>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</si>
  <si>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</si>
  <si>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</si>
  <si>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</si>
  <si>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</si>
  <si>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</si>
  <si>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</si>
  <si>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</si>
  <si>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</si>
  <si>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</si>
  <si>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</si>
  <si>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</si>
  <si>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</si>
  <si>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</si>
  <si>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</si>
  <si>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</si>
  <si>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</si>
  <si>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</si>
  <si>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</si>
  <si>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</si>
  <si>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</si>
  <si>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</si>
  <si>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</si>
  <si>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</si>
  <si>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</si>
  <si>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</si>
  <si>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</si>
  <si>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</si>
  <si>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</si>
  <si>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</si>
  <si>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</si>
  <si>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</si>
  <si>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</si>
  <si>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</si>
  <si>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</si>
  <si>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</si>
  <si>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</si>
  <si>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</si>
  <si>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</si>
  <si>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</si>
  <si>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</si>
  <si>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</si>
  <si>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</si>
  <si>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</si>
  <si>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</si>
  <si>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</si>
  <si>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</si>
  <si>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</si>
  <si>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</si>
  <si>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</si>
  <si>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</si>
  <si>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</si>
  <si>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</si>
  <si>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</si>
  <si>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</si>
  <si>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</si>
  <si>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</si>
  <si>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</si>
  <si>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</si>
  <si>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</si>
  <si>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</si>
  <si>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</si>
  <si>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</si>
  <si>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</si>
  <si>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</si>
  <si>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</si>
  <si>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</si>
  <si>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</si>
  <si>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</si>
  <si>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</si>
  <si>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</si>
  <si>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</si>
  <si>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</si>
  <si>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</si>
  <si>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</si>
  <si>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</si>
  <si>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</si>
  <si>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</si>
  <si>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</si>
  <si>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</si>
  <si>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</si>
  <si>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</si>
  <si>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</si>
  <si>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</si>
  <si>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</si>
  <si>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</si>
  <si>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</si>
  <si>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</si>
  <si>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</si>
  <si>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</si>
  <si>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</si>
  <si>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</si>
  <si>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</si>
  <si>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</si>
  <si>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</si>
  <si>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</si>
  <si>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</si>
  <si>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</si>
  <si>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</si>
  <si>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</si>
  <si>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</si>
  <si>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</si>
  <si>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</si>
  <si>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</si>
  <si>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</si>
  <si>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</si>
  <si>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</si>
  <si>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</si>
  <si>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</si>
  <si>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</si>
  <si>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</si>
  <si>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</si>
  <si>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</si>
  <si>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</si>
  <si>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</si>
  <si>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</si>
  <si>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</si>
  <si>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</si>
  <si>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</si>
  <si>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</si>
  <si>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</si>
  <si>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</si>
  <si>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</si>
  <si>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</si>
  <si>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</si>
  <si>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</si>
  <si>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</si>
  <si>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</si>
  <si>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</si>
  <si>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</si>
  <si>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</si>
  <si>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</si>
  <si>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</si>
  <si>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</si>
  <si>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</si>
  <si>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</si>
  <si>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</si>
  <si>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</si>
  <si>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</si>
  <si>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</si>
  <si>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</si>
  <si>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</si>
  <si>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</si>
  <si>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</si>
  <si>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</si>
  <si>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</si>
  <si>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</si>
  <si>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</si>
  <si>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</si>
  <si>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</si>
  <si>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</si>
  <si>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</si>
  <si>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</si>
  <si>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</si>
  <si>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</si>
  <si>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</si>
  <si>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</si>
  <si>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</si>
  <si>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</si>
  <si>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</si>
  <si>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</si>
  <si>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</si>
  <si>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</si>
  <si>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</si>
  <si>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</si>
  <si>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</si>
  <si>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</si>
  <si>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</si>
  <si>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</si>
  <si>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</si>
  <si>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</si>
  <si>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</si>
  <si>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</si>
  <si>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</si>
  <si>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</si>
  <si>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</si>
  <si>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</si>
  <si>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</si>
  <si>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</si>
  <si>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</si>
  <si>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</si>
  <si>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</si>
  <si>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</si>
  <si>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</si>
  <si>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</si>
  <si>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</si>
  <si>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</si>
  <si>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</si>
  <si>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</si>
  <si>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</si>
  <si>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</si>
  <si>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</si>
  <si>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</si>
  <si>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</si>
  <si>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</si>
  <si>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</si>
  <si>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</si>
  <si>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</si>
  <si>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</si>
  <si>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</si>
  <si>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</si>
  <si>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</si>
  <si>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</si>
  <si>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</si>
  <si>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</si>
  <si>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</si>
  <si>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</si>
  <si>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</si>
  <si>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</si>
  <si>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</si>
  <si>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</si>
  <si>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</si>
  <si>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</si>
  <si>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</si>
  <si>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</si>
  <si>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</si>
  <si>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</si>
  <si>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</si>
  <si>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</si>
  <si>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</si>
  <si>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</si>
  <si>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</si>
  <si>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</si>
  <si>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</si>
  <si>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</si>
  <si>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</si>
  <si>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</si>
  <si>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</si>
  <si>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</si>
  <si>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</si>
  <si>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</si>
  <si>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</si>
  <si>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</si>
  <si>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</si>
  <si>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</si>
  <si>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</si>
  <si>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</si>
  <si>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</si>
  <si>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</si>
  <si>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</si>
  <si>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</si>
  <si>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</si>
  <si>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</si>
  <si>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</si>
  <si>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</si>
  <si>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</si>
  <si>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</si>
  <si>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</si>
  <si>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</si>
  <si>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</si>
  <si>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</si>
  <si>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</si>
  <si>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</si>
  <si>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</si>
  <si>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</si>
  <si>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</si>
  <si>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</si>
  <si>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</si>
  <si>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</si>
  <si>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</si>
  <si>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</si>
  <si>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</si>
  <si>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</si>
  <si>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</si>
  <si>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</si>
  <si>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</si>
  <si>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</si>
  <si>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</si>
  <si>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</si>
  <si>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</si>
  <si>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</si>
  <si>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</si>
  <si>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</si>
  <si>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</si>
  <si>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</si>
  <si>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</si>
  <si>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</si>
  <si>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</si>
  <si>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</si>
  <si>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</si>
  <si>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</si>
  <si>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</si>
  <si>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</si>
  <si>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</si>
  <si>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</si>
  <si>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</si>
  <si>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</si>
  <si>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</si>
  <si>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</si>
  <si>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</si>
  <si>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</si>
  <si>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</si>
  <si>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</si>
  <si>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</si>
  <si>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</si>
  <si>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</si>
  <si>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</si>
  <si>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</si>
  <si>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</si>
  <si>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</si>
  <si>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</si>
  <si>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</si>
  <si>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</si>
  <si>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</si>
  <si>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</si>
  <si>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</si>
  <si>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</si>
  <si>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</si>
  <si>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</si>
  <si>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</si>
  <si>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</si>
  <si>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</si>
  <si>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</si>
  <si>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</si>
  <si>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</si>
  <si>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</si>
  <si>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</si>
  <si>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</si>
  <si>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</si>
  <si>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</si>
  <si>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</si>
  <si>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</si>
  <si>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</si>
  <si>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</si>
  <si>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</si>
  <si>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</si>
  <si>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</si>
  <si>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</si>
  <si>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</si>
  <si>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</si>
  <si>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</si>
  <si>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</si>
  <si>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</si>
  <si>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</si>
  <si>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</si>
  <si>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</si>
  <si>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</si>
  <si>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</si>
  <si>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</si>
  <si>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</si>
  <si>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</si>
  <si>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</si>
  <si>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</si>
  <si>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</si>
  <si>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</si>
  <si>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</si>
  <si>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</si>
  <si>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</si>
  <si>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</si>
  <si>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</si>
  <si>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</si>
  <si>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</si>
  <si>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</si>
  <si>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</si>
  <si>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</si>
  <si>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</si>
  <si>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</si>
  <si>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</si>
  <si>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</si>
  <si>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</si>
  <si>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</si>
  <si>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</si>
  <si>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</si>
  <si>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</si>
  <si>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</si>
  <si>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</si>
  <si>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</si>
  <si>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</si>
  <si>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</si>
  <si>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</si>
  <si>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</si>
  <si>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</si>
  <si>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</si>
  <si>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</si>
  <si>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</si>
  <si>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</si>
  <si>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</si>
  <si>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</si>
  <si>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</si>
  <si>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</si>
  <si>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</si>
  <si>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</si>
  <si>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</si>
  <si>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</si>
  <si>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</si>
  <si>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</si>
  <si>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</si>
  <si>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</si>
  <si>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</si>
  <si>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</si>
  <si>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</si>
  <si>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</si>
  <si>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</si>
  <si>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</si>
  <si>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</si>
  <si>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</si>
  <si>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</si>
  <si>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</si>
  <si>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</si>
  <si>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</si>
  <si>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</si>
  <si>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</si>
  <si>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</si>
  <si>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</si>
  <si>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</si>
  <si>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</si>
  <si>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</si>
  <si>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</si>
  <si>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</si>
  <si>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</si>
  <si>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</si>
  <si>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</si>
  <si>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</si>
  <si>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</si>
  <si>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</si>
  <si>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</si>
  <si>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</si>
  <si>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</si>
  <si>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</si>
  <si>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</si>
  <si>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</si>
  <si>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</si>
  <si>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</si>
  <si>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</si>
  <si>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</si>
  <si>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</si>
  <si>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</si>
  <si>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</si>
  <si>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</si>
  <si>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</si>
  <si>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</si>
  <si>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</si>
  <si>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</si>
  <si>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</si>
  <si>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</si>
  <si>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</si>
  <si>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</si>
  <si>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</si>
  <si>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</si>
  <si>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</si>
  <si>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</si>
  <si>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</si>
  <si>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</si>
  <si>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</si>
  <si>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</si>
  <si>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</si>
  <si>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</si>
  <si>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</si>
  <si>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</si>
  <si>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</si>
  <si>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</si>
  <si>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</si>
  <si>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</si>
  <si>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</si>
  <si>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</si>
  <si>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</si>
  <si>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</si>
  <si>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</si>
  <si>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</si>
  <si>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</si>
  <si>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</si>
  <si>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</si>
  <si>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</si>
  <si>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</si>
  <si>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</si>
  <si>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</si>
  <si>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</si>
  <si>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</si>
  <si>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</si>
  <si>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</si>
  <si>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</si>
  <si>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</si>
  <si>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</si>
  <si>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</si>
  <si>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</si>
  <si>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</si>
  <si>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</si>
  <si>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</si>
  <si>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</si>
  <si>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</si>
  <si>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</si>
  <si>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</si>
  <si>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</si>
  <si>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</si>
  <si>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</si>
  <si>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</si>
  <si>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</si>
  <si>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</si>
  <si>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</si>
  <si>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</si>
  <si>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</si>
  <si>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</si>
  <si>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</si>
  <si>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</si>
  <si>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</si>
  <si>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</si>
  <si>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</si>
  <si>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</si>
  <si>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</si>
  <si>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</si>
  <si>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</si>
  <si>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</si>
  <si>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</si>
  <si>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</si>
  <si>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</si>
  <si>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</si>
  <si>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</si>
  <si>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</si>
  <si>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</si>
  <si>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</si>
  <si>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</si>
  <si>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</si>
  <si>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</si>
  <si>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</si>
  <si>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</si>
  <si>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</si>
  <si>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</si>
  <si>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</si>
  <si>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</si>
  <si>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</si>
  <si>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</si>
  <si>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</si>
  <si>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</si>
  <si>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</si>
  <si>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</si>
  <si>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</si>
  <si>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</si>
  <si>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</si>
  <si>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</si>
  <si>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</si>
  <si>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</si>
  <si>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</si>
  <si>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</si>
  <si>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</si>
  <si>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</si>
  <si>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</si>
  <si>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</si>
  <si>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</si>
  <si>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</si>
  <si>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</si>
  <si>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</si>
  <si>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</si>
  <si>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</si>
  <si>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</si>
  <si>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</si>
  <si>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</si>
  <si>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</si>
  <si>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</si>
  <si>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</si>
  <si>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</si>
  <si>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</si>
  <si>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</si>
  <si>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</si>
  <si>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</si>
  <si>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</si>
  <si>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</si>
  <si>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</si>
  <si>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</si>
  <si>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</si>
  <si>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</si>
  <si>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</si>
  <si>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</si>
  <si>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</si>
  <si>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</si>
  <si>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</si>
  <si>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</si>
  <si>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</si>
  <si>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</si>
  <si>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</si>
  <si>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</si>
  <si>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</si>
  <si>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</si>
  <si>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</si>
  <si>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</si>
  <si>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</si>
  <si>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</si>
  <si>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</si>
  <si>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</si>
  <si>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</si>
  <si>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</si>
  <si>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</si>
  <si>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</si>
  <si>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</si>
  <si>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</si>
  <si>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</si>
  <si>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</si>
  <si>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</si>
  <si>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</si>
  <si>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</si>
  <si>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</si>
  <si>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</si>
  <si>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</si>
  <si>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</si>
  <si>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</si>
  <si>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</si>
  <si>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</si>
  <si>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</si>
  <si>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</si>
  <si>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</si>
  <si>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</si>
  <si>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</si>
  <si>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</si>
  <si>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</si>
  <si>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</si>
  <si>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</si>
  <si>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</si>
  <si>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</si>
  <si>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</si>
  <si>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</si>
  <si>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</si>
  <si>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</si>
  <si>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</si>
  <si>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</si>
  <si>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</si>
  <si>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</si>
  <si>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</si>
  <si>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</si>
  <si>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</si>
  <si>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</si>
  <si>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</si>
  <si>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</si>
  <si>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</si>
  <si>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</si>
  <si>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</si>
  <si>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</si>
  <si>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</si>
  <si>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</si>
  <si>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</si>
  <si>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</si>
  <si>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</si>
  <si>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</si>
  <si>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</si>
  <si>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</si>
  <si>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</si>
  <si>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</si>
  <si>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</si>
  <si>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</si>
  <si>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</si>
  <si>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</si>
  <si>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</si>
  <si>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</si>
  <si>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</si>
  <si>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</si>
  <si>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</si>
  <si>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</si>
  <si>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</si>
  <si>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</si>
  <si>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</si>
  <si>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</si>
  <si>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</si>
  <si>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</si>
  <si>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</si>
  <si>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</si>
  <si>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</si>
  <si>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</si>
  <si>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</si>
  <si>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</si>
  <si>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</si>
  <si>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</si>
  <si>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</si>
  <si>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</si>
  <si>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</si>
  <si>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</si>
  <si>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</si>
  <si>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</si>
  <si>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</si>
  <si>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</si>
  <si>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</si>
  <si>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</si>
  <si>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</si>
  <si>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</si>
  <si>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</si>
  <si>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</si>
  <si>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</si>
  <si>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</si>
  <si>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</si>
  <si>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</si>
  <si>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</si>
  <si>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</si>
  <si>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</si>
  <si>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</si>
  <si>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</si>
  <si>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</si>
  <si>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</si>
  <si>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</si>
  <si>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</si>
  <si>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</si>
  <si>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</si>
  <si>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</si>
  <si>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</si>
  <si>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</si>
  <si>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</si>
  <si>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</si>
  <si>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</si>
  <si>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</si>
  <si>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</si>
  <si>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</si>
  <si>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</si>
  <si>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</si>
  <si>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</si>
  <si>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</si>
  <si>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</si>
  <si>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</si>
  <si>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</si>
  <si>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</si>
  <si>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</si>
  <si>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</si>
  <si>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</si>
  <si>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</si>
  <si>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</si>
  <si>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</si>
  <si>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</si>
  <si>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</si>
  <si>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</si>
  <si>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</si>
  <si>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</si>
  <si>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</si>
  <si>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</si>
  <si>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</si>
  <si>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</si>
  <si>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</si>
  <si>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</si>
  <si>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</si>
  <si>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</si>
  <si>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</si>
  <si>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</si>
  <si>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</si>
  <si>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</si>
  <si>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</si>
  <si>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</si>
  <si>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</si>
  <si>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</si>
  <si>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</si>
  <si>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</si>
  <si>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</si>
  <si>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</si>
  <si>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</si>
  <si>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</si>
  <si>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</si>
  <si>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</si>
  <si>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</si>
  <si>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</si>
  <si>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</si>
  <si>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</si>
  <si>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</si>
  <si>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</si>
  <si>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</si>
  <si>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</si>
  <si>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</si>
  <si>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</si>
  <si>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</si>
  <si>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</si>
  <si>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</si>
  <si>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</si>
  <si>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</si>
  <si>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</si>
  <si>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</si>
  <si>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</si>
  <si>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</si>
  <si>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</si>
  <si>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</si>
  <si>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</si>
  <si>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</si>
  <si>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</si>
  <si>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</si>
  <si>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</si>
  <si>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</si>
  <si>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</si>
  <si>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</si>
  <si>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</si>
  <si>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</si>
  <si>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</si>
  <si>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</si>
  <si>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</si>
  <si>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</si>
  <si>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</si>
  <si>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</si>
  <si>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</si>
  <si>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</si>
  <si>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</si>
  <si>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</si>
  <si>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</si>
  <si>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</si>
  <si>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</si>
  <si>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</si>
  <si>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</si>
  <si>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</si>
  <si>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</si>
  <si>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</si>
  <si>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</si>
  <si>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</si>
  <si>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</si>
  <si>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</si>
  <si>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</si>
  <si>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</si>
  <si>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</si>
  <si>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</si>
  <si>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</si>
  <si>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</si>
  <si>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</si>
  <si>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</si>
  <si>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</si>
  <si>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</si>
  <si>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</si>
  <si>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</si>
  <si>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</si>
  <si>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</si>
  <si>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</si>
  <si>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</si>
  <si>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</si>
  <si>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</si>
  <si>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</si>
  <si>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</si>
  <si>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</si>
  <si>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</si>
  <si>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</si>
  <si>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</si>
  <si>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</si>
  <si>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</si>
  <si>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</si>
  <si>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</si>
  <si>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</si>
  <si>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</si>
  <si>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</si>
  <si>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</si>
  <si>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</si>
  <si>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</si>
  <si>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</si>
  <si>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</si>
  <si>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</si>
  <si>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</si>
  <si>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</si>
  <si>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</si>
  <si>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</si>
  <si>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</si>
  <si>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</si>
  <si>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</si>
  <si>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</si>
  <si>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</si>
  <si>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</si>
  <si>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</si>
  <si>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</si>
  <si>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</si>
  <si>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</si>
  <si>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</si>
  <si>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</si>
  <si>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</si>
  <si>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</si>
  <si>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</si>
  <si>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</si>
  <si>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</si>
  <si>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</si>
  <si>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</si>
  <si>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</si>
  <si>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</si>
  <si>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</si>
  <si>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</si>
  <si>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</si>
  <si>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</si>
  <si>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</si>
  <si>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</si>
  <si>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</si>
  <si>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</si>
  <si>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</si>
  <si>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</si>
  <si>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</si>
  <si>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</si>
  <si>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</si>
  <si>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</si>
  <si>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</si>
  <si>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</si>
  <si>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</si>
  <si>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</si>
  <si>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</si>
  <si>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</si>
  <si>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</si>
  <si>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</si>
  <si>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</si>
  <si>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</si>
  <si>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</si>
  <si>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</si>
  <si>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</si>
  <si>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</si>
  <si>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</si>
  <si>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</si>
  <si>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</si>
  <si>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</si>
  <si>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</si>
  <si>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</si>
  <si>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</si>
  <si>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</si>
  <si>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</si>
  <si>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</si>
  <si>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</si>
  <si>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</si>
  <si>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</si>
  <si>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</si>
  <si>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</si>
  <si>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</si>
  <si>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</si>
  <si>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</si>
  <si>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</si>
  <si>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</si>
  <si>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</si>
  <si>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</si>
  <si>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</si>
  <si>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</si>
  <si>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</si>
  <si>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</si>
  <si>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</si>
  <si>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</si>
  <si>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</si>
  <si>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</si>
  <si>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</si>
  <si>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</si>
  <si>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</si>
  <si>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</si>
  <si>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</si>
  <si>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</si>
  <si>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</si>
  <si>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</si>
  <si>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</si>
  <si>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</si>
  <si>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</si>
  <si>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</si>
  <si>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</si>
  <si>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</si>
  <si>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</si>
  <si>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</si>
  <si>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</si>
  <si>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</si>
  <si>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</si>
  <si>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</si>
  <si>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</si>
  <si>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</si>
  <si>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</si>
  <si>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</si>
  <si>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</si>
  <si>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</si>
  <si>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</si>
  <si>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</si>
  <si>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</si>
  <si>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</si>
  <si>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</si>
  <si>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</si>
  <si>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</si>
  <si>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</si>
  <si>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</si>
  <si>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</si>
  <si>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</si>
  <si>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</si>
  <si>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</si>
  <si>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</si>
  <si>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</si>
  <si>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</si>
  <si>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</si>
  <si>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</si>
  <si>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</si>
  <si>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</si>
  <si>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</si>
  <si>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</si>
  <si>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</si>
  <si>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</si>
  <si>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</si>
  <si>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</si>
  <si>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</si>
  <si>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</si>
  <si>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</si>
  <si>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</si>
  <si>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</si>
  <si>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</si>
  <si>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</si>
  <si>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</si>
  <si>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</si>
  <si>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</si>
  <si>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</si>
  <si>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</si>
  <si>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</si>
  <si>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</si>
  <si>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</si>
  <si>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</si>
  <si>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</si>
  <si>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</si>
  <si>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</si>
  <si>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</si>
  <si>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</si>
  <si>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</si>
  <si>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</si>
  <si>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</si>
  <si>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</si>
  <si>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</si>
  <si>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</si>
  <si>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</si>
  <si>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</si>
  <si>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</si>
  <si>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</si>
  <si>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</si>
  <si>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</si>
  <si>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</si>
  <si>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</si>
  <si>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</si>
  <si>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</si>
  <si>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</si>
  <si>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</si>
  <si>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</si>
  <si>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</si>
  <si>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</si>
  <si>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</si>
  <si>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</si>
  <si>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</si>
  <si>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</si>
  <si>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</si>
  <si>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</si>
  <si>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</si>
  <si>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</si>
  <si>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</si>
  <si>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</si>
  <si>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</si>
  <si>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</si>
  <si>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</si>
  <si>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</si>
  <si>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</si>
  <si>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</si>
  <si>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</si>
  <si>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</si>
  <si>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</si>
  <si>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</si>
  <si>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</si>
  <si>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</si>
  <si>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</si>
  <si>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</si>
  <si>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</si>
  <si>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</si>
  <si>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</si>
  <si>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</si>
  <si>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</si>
  <si>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</si>
  <si>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</si>
  <si>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</si>
  <si>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</si>
  <si>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</si>
  <si>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</si>
  <si>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</si>
  <si>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</si>
  <si>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</si>
  <si>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</si>
  <si>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</si>
  <si>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</si>
  <si>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</si>
  <si>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</si>
  <si>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</si>
  <si>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</si>
  <si>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</si>
  <si>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</si>
  <si>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</si>
  <si>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</si>
  <si>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</si>
  <si>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</si>
  <si>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</si>
  <si>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</si>
  <si>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</si>
  <si>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</si>
  <si>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</si>
  <si>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</si>
  <si>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</si>
  <si>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</si>
  <si>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</si>
  <si>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</si>
  <si>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</si>
  <si>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</si>
  <si>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</si>
  <si>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</si>
  <si>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</si>
  <si>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</si>
  <si>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</si>
  <si>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</si>
  <si>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</si>
  <si>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</si>
  <si>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</si>
  <si>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</si>
  <si>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</si>
  <si>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</si>
  <si>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</si>
  <si>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</si>
  <si>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</si>
  <si>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</si>
  <si>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</si>
  <si>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</si>
  <si>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</si>
  <si>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</si>
  <si>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</si>
  <si>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</si>
  <si>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</si>
  <si>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</si>
  <si>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</si>
  <si>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</si>
  <si>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</si>
  <si>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</si>
  <si>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</si>
  <si>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</si>
  <si>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</si>
  <si>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</si>
  <si>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</si>
  <si>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</si>
  <si>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</si>
  <si>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</si>
  <si>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</si>
  <si>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</si>
  <si>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</si>
  <si>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</si>
  <si>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</si>
  <si>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</si>
  <si>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</si>
  <si>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</si>
  <si>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</si>
  <si>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</si>
  <si>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</si>
  <si>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</si>
  <si>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</si>
  <si>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</si>
  <si>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</si>
  <si>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</si>
  <si>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</si>
  <si>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</si>
  <si>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</si>
  <si>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</si>
  <si>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</si>
  <si>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</si>
  <si>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</si>
  <si>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</si>
  <si>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</si>
  <si>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</si>
  <si>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</si>
  <si>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</si>
  <si>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</si>
  <si>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</si>
  <si>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</si>
  <si>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</si>
  <si>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</si>
  <si>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</si>
  <si>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</si>
  <si>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</si>
  <si>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</si>
  <si>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</si>
  <si>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</si>
  <si>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</si>
  <si>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</si>
  <si>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</si>
  <si>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</si>
  <si>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</si>
  <si>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</si>
  <si>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</si>
  <si>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</si>
  <si>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</si>
  <si>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</si>
  <si>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</si>
  <si>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</si>
  <si>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</si>
  <si>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</si>
  <si>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</si>
  <si>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</si>
  <si>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</si>
  <si>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</si>
  <si>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</si>
  <si>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</si>
  <si>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</si>
  <si>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</si>
  <si>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</si>
  <si>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</si>
  <si>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</si>
  <si>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</si>
  <si>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</si>
  <si>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</si>
  <si>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</si>
  <si>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</si>
  <si>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</si>
  <si>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</si>
  <si>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</si>
  <si>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</si>
  <si>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</si>
  <si>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</si>
  <si>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</si>
  <si>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</si>
  <si>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</si>
  <si>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</si>
  <si>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</si>
  <si>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</si>
  <si>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</si>
  <si>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</si>
  <si>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</si>
  <si>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</si>
  <si>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</si>
  <si>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</si>
  <si>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</si>
  <si>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</si>
  <si>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</si>
  <si>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</si>
  <si>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</si>
  <si>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</si>
  <si>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</si>
  <si>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</si>
  <si>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</si>
  <si>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</si>
  <si>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</si>
  <si>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</si>
  <si>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</si>
  <si>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</si>
  <si>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</si>
  <si>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</si>
  <si>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</si>
  <si>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</si>
  <si>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</si>
  <si>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</si>
  <si>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</si>
  <si>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</si>
  <si>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</si>
  <si>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</si>
  <si>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</si>
  <si>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</si>
  <si>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</si>
  <si>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</si>
  <si>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</si>
  <si>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</si>
  <si>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</si>
  <si>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</si>
  <si>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</si>
  <si>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</si>
  <si>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</si>
  <si>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</si>
  <si>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</si>
  <si>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</si>
  <si>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</si>
  <si>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</si>
  <si>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</si>
  <si>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</si>
  <si>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</si>
  <si>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</si>
  <si>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</si>
  <si>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</si>
  <si>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</si>
  <si>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</si>
  <si>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</si>
  <si>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</si>
  <si>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</si>
  <si>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</si>
  <si>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</si>
  <si>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</si>
  <si>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</si>
  <si>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</si>
  <si>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</si>
  <si>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</si>
  <si>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</si>
  <si>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</si>
  <si>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</si>
  <si>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</si>
  <si>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</si>
  <si>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</si>
  <si>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</si>
  <si>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</si>
  <si>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</si>
  <si>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</si>
  <si>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</si>
  <si>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</si>
  <si>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</si>
  <si>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</si>
  <si>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</si>
  <si>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</si>
  <si>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</si>
  <si>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</si>
  <si>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</si>
  <si>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</si>
  <si>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</si>
  <si>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</si>
  <si>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</si>
  <si>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</si>
  <si>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</si>
  <si>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</si>
  <si>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</si>
  <si>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</si>
  <si>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</si>
  <si>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</si>
  <si>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</si>
  <si>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</si>
  <si>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</si>
  <si>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</si>
  <si>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</si>
  <si>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</si>
  <si>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</si>
  <si>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</si>
  <si>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</si>
  <si>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</si>
  <si>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</si>
  <si>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</si>
  <si>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</si>
  <si>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</si>
  <si>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</si>
  <si>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</si>
  <si>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</si>
  <si>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</si>
  <si>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</si>
  <si>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</si>
  <si>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</si>
  <si>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</si>
  <si>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</si>
  <si>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</si>
  <si>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</si>
  <si>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</si>
  <si>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</si>
  <si>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</si>
  <si>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</si>
  <si>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</si>
  <si>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</si>
  <si>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</si>
  <si>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</si>
  <si>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</si>
  <si>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</si>
  <si>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</si>
  <si>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</si>
  <si>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</si>
  <si>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</si>
  <si>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</si>
  <si>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</si>
  <si>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</si>
  <si>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</si>
  <si>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</si>
  <si>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</si>
  <si>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</si>
  <si>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</si>
  <si>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</si>
  <si>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</si>
  <si>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</si>
  <si>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</si>
  <si>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</si>
  <si>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</si>
  <si>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</si>
  <si>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</si>
  <si>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</si>
  <si>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</si>
  <si>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</si>
  <si>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</si>
  <si>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</si>
  <si>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</si>
  <si>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</si>
  <si>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</si>
  <si>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</si>
  <si>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</si>
  <si>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</si>
  <si>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</si>
  <si>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</si>
  <si>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</si>
  <si>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</si>
  <si>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</si>
  <si>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</si>
  <si>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</si>
  <si>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</si>
  <si>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</si>
  <si>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</si>
  <si>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</si>
  <si>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</si>
  <si>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</si>
  <si>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</si>
  <si>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</si>
  <si>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</si>
  <si>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</si>
  <si>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</si>
  <si>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</si>
  <si>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</si>
  <si>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</si>
  <si>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</si>
  <si>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</si>
  <si>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</si>
  <si>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</si>
  <si>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</si>
  <si>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</si>
  <si>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</si>
  <si>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</si>
  <si>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</si>
  <si>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</si>
  <si>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</si>
  <si>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</si>
  <si>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</si>
  <si>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</si>
  <si>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</si>
  <si>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</si>
  <si>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</si>
  <si>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</si>
  <si>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</si>
  <si>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</si>
  <si>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</si>
  <si>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</si>
  <si>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</si>
  <si>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</si>
  <si>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</si>
  <si>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</si>
  <si>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</si>
  <si>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</si>
  <si>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</si>
  <si>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</si>
  <si>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</si>
  <si>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</si>
  <si>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</si>
  <si>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</si>
  <si>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</si>
  <si>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</si>
  <si>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</si>
  <si>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</si>
  <si>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</si>
  <si>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</si>
  <si>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</si>
  <si>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</si>
  <si>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</si>
  <si>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</si>
  <si>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</si>
  <si>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</si>
  <si>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</si>
  <si>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</si>
  <si>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</si>
  <si>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</si>
  <si>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</si>
  <si>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</si>
  <si>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</si>
  <si>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</si>
  <si>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</si>
  <si>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</si>
  <si>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</si>
  <si>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</si>
  <si>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</si>
  <si>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</si>
  <si>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</si>
  <si>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</si>
  <si>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</si>
  <si>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</si>
  <si>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</si>
  <si>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</si>
  <si>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</si>
  <si>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</si>
  <si>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</si>
  <si>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</si>
  <si>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</si>
  <si>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</si>
  <si>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</si>
  <si>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</si>
  <si>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</si>
  <si>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</si>
  <si>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</si>
  <si>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</si>
  <si>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</si>
  <si>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</si>
  <si>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</si>
  <si>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</si>
  <si>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</si>
  <si>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</si>
  <si>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</si>
  <si>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</si>
  <si>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</si>
  <si>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</si>
  <si>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</si>
  <si>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</si>
  <si>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</si>
  <si>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</si>
  <si>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</si>
  <si>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</si>
  <si>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</si>
  <si>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</si>
  <si>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</si>
  <si>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</si>
  <si>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</si>
  <si>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</si>
  <si>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</si>
  <si>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</si>
  <si>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</si>
  <si>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</si>
  <si>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</si>
  <si>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</si>
  <si>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</si>
  <si>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</si>
  <si>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</si>
  <si>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</si>
  <si>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</si>
  <si>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</si>
  <si>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</si>
  <si>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</si>
  <si>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</si>
  <si>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</si>
  <si>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</si>
  <si>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</si>
  <si>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</si>
  <si>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</si>
  <si>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</si>
  <si>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</si>
  <si>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</si>
  <si>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</si>
  <si>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</si>
  <si>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</si>
  <si>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</si>
  <si>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</si>
  <si>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</si>
  <si>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</si>
  <si>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</si>
  <si>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</si>
  <si>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</si>
  <si>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</si>
  <si>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</si>
  <si>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</si>
  <si>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</si>
  <si>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</si>
  <si>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</si>
  <si>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</si>
  <si>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</si>
  <si>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</si>
  <si>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</si>
  <si>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</si>
  <si>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</si>
  <si>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</si>
  <si>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</si>
  <si>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</si>
  <si>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</si>
  <si>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</si>
  <si>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</si>
  <si>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</si>
  <si>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</si>
  <si>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</si>
  <si>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</si>
  <si>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</si>
  <si>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</si>
  <si>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</si>
  <si>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</si>
  <si>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</si>
  <si>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</si>
  <si>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</si>
  <si>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</si>
  <si>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</si>
  <si>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</si>
  <si>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</si>
  <si>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</si>
  <si>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</si>
  <si>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</si>
  <si>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</si>
  <si>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</si>
  <si>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</si>
  <si>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</si>
  <si>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</si>
  <si>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</si>
  <si>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</si>
  <si>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</si>
  <si>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</si>
  <si>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</si>
  <si>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</si>
  <si>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</si>
  <si>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</si>
  <si>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</si>
  <si>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</si>
  <si>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</si>
  <si>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</si>
  <si>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</si>
  <si>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</si>
  <si>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</si>
  <si>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</si>
  <si>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</si>
  <si>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</si>
  <si>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</si>
  <si>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</si>
  <si>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</si>
  <si>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</si>
  <si>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</si>
  <si>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</si>
  <si>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</si>
  <si>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</si>
  <si>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</si>
  <si>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</si>
  <si>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</si>
  <si>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</si>
  <si>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</si>
  <si>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</si>
  <si>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</si>
  <si>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</si>
  <si>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</si>
  <si>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</si>
  <si>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</si>
  <si>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</si>
  <si>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</si>
  <si>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</si>
  <si>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</si>
  <si>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</si>
  <si>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</si>
  <si>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</si>
  <si>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</si>
  <si>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</si>
  <si>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</si>
  <si>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</si>
  <si>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</si>
  <si>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</si>
  <si>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</si>
  <si>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</si>
  <si>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</si>
  <si>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</si>
  <si>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</si>
  <si>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</si>
  <si>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</si>
  <si>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</si>
  <si>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</si>
  <si>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</si>
  <si>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</si>
  <si>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</si>
  <si>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</si>
  <si>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</si>
  <si>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</si>
  <si>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</si>
  <si>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</si>
  <si>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</si>
  <si>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</si>
  <si>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</si>
  <si>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</si>
  <si>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</si>
  <si>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</si>
  <si>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</si>
  <si>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</si>
  <si>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</si>
  <si>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</si>
  <si>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</si>
  <si>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</si>
  <si>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</si>
  <si>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</si>
  <si>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</si>
  <si>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</si>
  <si>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</si>
  <si>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</si>
  <si>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</si>
  <si>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</si>
  <si>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</si>
  <si>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</si>
  <si>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</si>
  <si>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</si>
  <si>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</si>
  <si>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</si>
  <si>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</si>
  <si>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</si>
  <si>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</si>
  <si>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</si>
  <si>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</si>
  <si>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</si>
  <si>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</si>
  <si>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</si>
  <si>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</si>
  <si>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</si>
  <si>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</si>
  <si>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</si>
  <si>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</si>
  <si>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</si>
  <si>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</si>
  <si>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</si>
  <si>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</si>
  <si>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</si>
  <si>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</si>
  <si>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</si>
  <si>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</si>
  <si>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</si>
  <si>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</si>
  <si>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</si>
  <si>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</si>
  <si>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</si>
  <si>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</si>
  <si>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</si>
  <si>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</si>
  <si>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</si>
  <si>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</si>
  <si>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</si>
  <si>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</si>
  <si>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</si>
  <si>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</si>
  <si>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</si>
  <si>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</si>
  <si>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</si>
  <si>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</si>
  <si>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</si>
  <si>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</si>
  <si>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</si>
  <si>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</si>
  <si>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</si>
  <si>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</si>
  <si>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</si>
  <si>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</si>
  <si>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</si>
  <si>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</si>
  <si>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</si>
  <si>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</si>
  <si>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</si>
  <si>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</si>
  <si>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</si>
  <si>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</si>
  <si>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</si>
  <si>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</si>
  <si>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</si>
  <si>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</si>
  <si>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</si>
  <si>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</si>
  <si>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</si>
  <si>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</si>
  <si>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</si>
  <si>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</si>
  <si>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</si>
  <si>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</si>
  <si>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</si>
  <si>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</si>
  <si>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</si>
  <si>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</si>
  <si>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</si>
  <si>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</si>
  <si>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</si>
  <si>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</si>
  <si>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</si>
  <si>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</si>
  <si>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</si>
  <si>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</si>
  <si>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</si>
  <si>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</si>
  <si>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</si>
  <si>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</si>
  <si>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</si>
  <si>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</si>
  <si>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</si>
  <si>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</si>
  <si>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</si>
  <si>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</si>
  <si>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</si>
  <si>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</si>
  <si>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</si>
  <si>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</si>
  <si>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</si>
  <si>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</si>
  <si>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</si>
  <si>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</si>
  <si>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</si>
  <si>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</si>
  <si>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</si>
  <si>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</si>
  <si>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</si>
  <si>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</si>
  <si>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</si>
  <si>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</si>
  <si>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</si>
  <si>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</si>
  <si>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</si>
  <si>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</si>
  <si>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</si>
  <si>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</si>
  <si>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</si>
  <si>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</si>
  <si>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</si>
  <si>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</si>
  <si>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</si>
  <si>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</si>
  <si>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</si>
  <si>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</si>
  <si>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</si>
  <si>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</si>
  <si>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</si>
  <si>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</si>
  <si>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</si>
  <si>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</si>
  <si>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</si>
  <si>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</si>
  <si>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</si>
  <si>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</si>
  <si>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</si>
  <si>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</si>
  <si>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</si>
  <si>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</si>
  <si>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</si>
  <si>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</si>
  <si>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</si>
  <si>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</si>
  <si>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</si>
  <si>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</si>
  <si>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</si>
  <si>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</si>
  <si>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</si>
  <si>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</si>
  <si>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</si>
  <si>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</si>
  <si>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</si>
  <si>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</si>
  <si>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</si>
  <si>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</si>
  <si>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</si>
  <si>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</si>
  <si>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</si>
  <si>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</si>
  <si>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</si>
  <si>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</si>
  <si>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</si>
  <si>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</si>
  <si>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</si>
  <si>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</si>
  <si>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</si>
  <si>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</si>
  <si>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</si>
  <si>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</si>
  <si>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</si>
  <si>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</si>
  <si>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</si>
  <si>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</si>
  <si>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</si>
  <si>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</si>
  <si>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</si>
  <si>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</si>
  <si>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</si>
  <si>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</si>
  <si>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</si>
  <si>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</si>
  <si>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</si>
  <si>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</si>
  <si>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</si>
  <si>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</si>
  <si>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</si>
  <si>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</si>
  <si>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</si>
  <si>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</si>
  <si>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</si>
  <si>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</si>
  <si>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</si>
  <si>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</si>
  <si>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</si>
  <si>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</si>
  <si>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</si>
  <si>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</si>
  <si>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</si>
  <si>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</si>
  <si>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</si>
  <si>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</si>
  <si>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</si>
  <si>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</si>
  <si>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</si>
  <si>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</si>
  <si>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</si>
  <si>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</si>
  <si>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</si>
  <si>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</si>
  <si>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</si>
  <si>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</si>
  <si>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</si>
  <si>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</si>
  <si>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</si>
  <si>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</si>
  <si>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</si>
  <si>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</si>
  <si>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</si>
  <si>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</si>
  <si>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</si>
  <si>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</si>
  <si>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</si>
  <si>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</si>
  <si>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</si>
  <si>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</si>
  <si>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</si>
  <si>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</si>
  <si>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</si>
  <si>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</si>
  <si>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</si>
  <si>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</si>
  <si>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</si>
  <si>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</si>
  <si>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</si>
  <si>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</si>
  <si>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</si>
  <si>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</si>
  <si>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</si>
  <si>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</si>
  <si>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</si>
  <si>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</si>
  <si>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</si>
  <si>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</si>
  <si>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</si>
  <si>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</si>
  <si>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</si>
  <si>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</si>
  <si>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</si>
  <si>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</si>
  <si>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</si>
  <si>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</si>
  <si>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</si>
  <si>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</si>
  <si>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</si>
  <si>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</si>
  <si>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</si>
  <si>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</si>
  <si>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</si>
  <si>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</si>
  <si>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</si>
  <si>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</si>
  <si>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</si>
  <si>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</si>
  <si>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</si>
  <si>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</si>
  <si>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</si>
  <si>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</si>
  <si>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</si>
  <si>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</si>
  <si>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</si>
  <si>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</si>
  <si>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</si>
  <si>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</si>
  <si>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</si>
  <si>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</si>
  <si>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</si>
  <si>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</si>
  <si>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</si>
  <si>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</si>
  <si>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</si>
  <si>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</si>
  <si>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</si>
  <si>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</si>
  <si>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</si>
  <si>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</si>
  <si>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</si>
  <si>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</si>
  <si>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</si>
  <si>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</si>
  <si>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</si>
  <si>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</si>
  <si>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</si>
  <si>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</si>
  <si>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</si>
  <si>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</si>
  <si>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</si>
  <si>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</si>
  <si>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</si>
  <si>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</si>
  <si>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</si>
  <si>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</si>
  <si>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</si>
  <si>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</si>
  <si>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</si>
  <si>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</si>
  <si>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</si>
  <si>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</si>
  <si>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</si>
  <si>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</si>
  <si>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</si>
  <si>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</si>
  <si>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</si>
  <si>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</si>
  <si>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</si>
  <si>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</si>
  <si>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</si>
  <si>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</si>
  <si>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</si>
  <si>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</si>
  <si>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</si>
  <si>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</si>
  <si>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</si>
  <si>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</si>
  <si>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</si>
  <si>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</si>
  <si>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</si>
  <si>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</si>
  <si>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</si>
  <si>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</si>
  <si>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</si>
  <si>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</si>
  <si>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</si>
  <si>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</si>
  <si>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</si>
  <si>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</si>
  <si>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</si>
  <si>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</si>
  <si>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</si>
  <si>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</si>
  <si>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</si>
  <si>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</si>
  <si>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</si>
  <si>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</si>
  <si>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</si>
  <si>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</si>
  <si>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</si>
  <si>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</si>
  <si>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</si>
  <si>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</si>
  <si>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</si>
  <si>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</si>
  <si>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</si>
  <si>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</si>
  <si>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</si>
  <si>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</si>
  <si>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</si>
  <si>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</si>
  <si>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</si>
  <si>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</si>
  <si>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</si>
  <si>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</si>
  <si>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</si>
  <si>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</si>
  <si>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</si>
  <si>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</si>
  <si>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</si>
  <si>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</si>
  <si>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</si>
  <si>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</si>
  <si>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</si>
  <si>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</si>
  <si>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</si>
  <si>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</si>
  <si>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</si>
  <si>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</si>
  <si>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</si>
  <si>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</si>
  <si>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</si>
  <si>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</si>
  <si>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</si>
  <si>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</si>
  <si>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</si>
  <si>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</si>
  <si>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</si>
  <si>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</si>
  <si>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</si>
  <si>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</si>
  <si>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</si>
  <si>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</si>
  <si>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</si>
  <si>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</si>
  <si>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</si>
  <si>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</si>
  <si>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</si>
  <si>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</si>
  <si>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</si>
  <si>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</si>
  <si>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</si>
  <si>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</si>
  <si>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</si>
  <si>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</si>
  <si>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</si>
  <si>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</si>
  <si>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</si>
  <si>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</si>
  <si>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</si>
  <si>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</si>
  <si>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</si>
  <si>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</si>
  <si>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</si>
  <si>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</si>
  <si>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</si>
  <si>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</si>
  <si>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</si>
  <si>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</si>
  <si>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</si>
  <si>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</si>
  <si>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</si>
  <si>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</si>
  <si>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</si>
  <si>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</si>
  <si>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</si>
  <si>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</si>
  <si>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</si>
  <si>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</si>
  <si>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</si>
  <si>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</si>
  <si>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</si>
  <si>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</si>
  <si>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</si>
  <si>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</si>
  <si>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</si>
  <si>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</si>
  <si>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</si>
  <si>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</si>
  <si>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</si>
  <si>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</si>
  <si>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</si>
  <si>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</si>
  <si>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</si>
  <si>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</si>
  <si>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</si>
  <si>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</si>
  <si>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</si>
  <si>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</si>
  <si>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</si>
  <si>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</si>
  <si>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</si>
  <si>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</si>
  <si>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</si>
  <si>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</si>
  <si>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</si>
  <si>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</si>
  <si>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</si>
  <si>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</si>
  <si>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</si>
  <si>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</si>
  <si>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</si>
  <si>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</si>
  <si>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</si>
  <si>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</si>
  <si>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</si>
  <si>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</si>
  <si>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</si>
  <si>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</si>
  <si>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</si>
  <si>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</si>
  <si>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</si>
  <si>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</si>
  <si>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</si>
  <si>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</si>
  <si>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</si>
  <si>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</si>
  <si>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</si>
  <si>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</si>
  <si>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</si>
  <si>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</si>
  <si>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</si>
  <si>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</si>
  <si>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</si>
  <si>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</si>
  <si>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</si>
  <si>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</si>
  <si>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</si>
  <si>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</si>
  <si>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</si>
  <si>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</si>
  <si>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</si>
  <si>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</si>
  <si>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</si>
  <si>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</si>
  <si>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</si>
  <si>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</si>
  <si>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</si>
  <si>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</si>
  <si>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</si>
  <si>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</si>
  <si>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</si>
  <si>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</si>
  <si>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</si>
  <si>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</si>
  <si>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</si>
  <si>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</si>
  <si>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</si>
  <si>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</si>
  <si>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</si>
  <si>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</si>
  <si>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</si>
  <si>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</si>
  <si>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</si>
  <si>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</si>
  <si>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</si>
  <si>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</si>
  <si>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</si>
  <si>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</si>
  <si>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</si>
  <si>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</si>
  <si>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</si>
  <si>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</si>
  <si>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</si>
  <si>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</si>
  <si>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</si>
  <si>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</si>
  <si>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</si>
  <si>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</si>
  <si>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</si>
  <si>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</si>
  <si>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</si>
  <si>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</si>
  <si>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</si>
  <si>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</si>
  <si>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</si>
  <si>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</si>
  <si>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</si>
  <si>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</si>
  <si>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</si>
  <si>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</si>
  <si>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</si>
  <si>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</si>
  <si>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</si>
  <si>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</si>
  <si>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</si>
  <si>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</si>
  <si>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</si>
  <si>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</si>
  <si>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</si>
  <si>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</si>
  <si>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</si>
  <si>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</si>
  <si>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</si>
  <si>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</si>
  <si>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</si>
  <si>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</si>
  <si>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</si>
  <si>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</si>
  <si>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</si>
  <si>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</si>
  <si>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</si>
  <si>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</si>
  <si>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</si>
  <si>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</si>
  <si>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</si>
  <si>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</si>
  <si>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</si>
  <si>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</si>
  <si>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</si>
  <si>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</si>
  <si>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</si>
  <si>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</si>
  <si>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</si>
  <si>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</si>
  <si>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</si>
  <si>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</si>
  <si>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</si>
  <si>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</si>
  <si>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</si>
  <si>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</si>
  <si>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</si>
  <si>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</si>
  <si>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</si>
  <si>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</si>
  <si>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</si>
  <si>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</si>
  <si>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</si>
  <si>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</si>
  <si>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</si>
  <si>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</si>
  <si>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</si>
  <si>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</si>
  <si>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</si>
  <si>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</si>
  <si>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</si>
  <si>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</si>
  <si>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</si>
  <si>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</si>
  <si>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</si>
  <si>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</si>
  <si>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</si>
  <si>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</si>
  <si>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</si>
  <si>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</si>
  <si>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</si>
  <si>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</si>
  <si>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</si>
  <si>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</si>
  <si>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</si>
  <si>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</si>
  <si>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</si>
  <si>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</si>
  <si>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</si>
  <si>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</si>
  <si>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</si>
  <si>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</si>
  <si>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</si>
  <si>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</si>
  <si>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</si>
  <si>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</si>
  <si>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</si>
  <si>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</si>
  <si>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</si>
  <si>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</si>
  <si>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</si>
  <si>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</si>
  <si>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</si>
  <si>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</si>
  <si>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</si>
  <si>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</si>
  <si>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</si>
  <si>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</si>
  <si>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</si>
  <si>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</si>
  <si>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</si>
  <si>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</si>
  <si>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</si>
  <si>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</si>
  <si>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</si>
  <si>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</si>
  <si>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</si>
  <si>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</si>
  <si>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</si>
  <si>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</si>
  <si>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</si>
  <si>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</si>
  <si>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</si>
  <si>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</si>
  <si>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</si>
  <si>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</si>
  <si>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</si>
  <si>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</si>
  <si>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</si>
  <si>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</si>
  <si>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</si>
  <si>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</si>
  <si>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</si>
  <si>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</si>
  <si>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</si>
  <si>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</si>
  <si>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</si>
  <si>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</si>
  <si>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</si>
  <si>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</si>
  <si>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</si>
  <si>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</si>
  <si>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</si>
  <si>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</si>
  <si>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</si>
  <si>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</si>
  <si>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</si>
  <si>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</si>
  <si>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</si>
  <si>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</si>
  <si>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</si>
  <si>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</si>
  <si>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</si>
  <si>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</si>
  <si>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</si>
  <si>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</si>
  <si>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</si>
  <si>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</si>
  <si>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</si>
  <si>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</si>
  <si>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</si>
  <si>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</si>
  <si>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</si>
  <si>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</si>
  <si>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</si>
  <si>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</si>
  <si>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</si>
  <si>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</si>
  <si>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</si>
  <si>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</si>
  <si>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</si>
  <si>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</si>
  <si>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</si>
  <si>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</si>
  <si>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</si>
  <si>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</si>
  <si>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</si>
  <si>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</si>
  <si>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</si>
  <si>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</si>
  <si>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</si>
  <si>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</si>
  <si>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</si>
  <si>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</si>
  <si>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</si>
  <si>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</si>
  <si>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</si>
  <si>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</si>
  <si>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</si>
  <si>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</si>
  <si>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</si>
  <si>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</si>
  <si>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</si>
  <si>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</si>
  <si>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</si>
  <si>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</si>
  <si>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</si>
  <si>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</si>
  <si>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</si>
  <si>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</si>
  <si>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</si>
  <si>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</si>
  <si>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</si>
  <si>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</si>
  <si>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</si>
  <si>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</si>
  <si>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</si>
  <si>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</si>
  <si>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</si>
  <si>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</si>
  <si>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</si>
  <si>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</si>
  <si>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</si>
  <si>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</si>
  <si>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</si>
  <si>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</si>
  <si>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</si>
  <si>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</si>
  <si>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</si>
  <si>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</si>
  <si>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</si>
  <si>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</si>
  <si>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</si>
  <si>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</si>
  <si>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</si>
  <si>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</si>
  <si>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</si>
  <si>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</si>
  <si>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</si>
  <si>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</si>
  <si>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</si>
  <si>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</si>
  <si>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</si>
  <si>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</si>
  <si>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</si>
  <si>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</si>
  <si>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</si>
  <si>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</si>
  <si>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</si>
  <si>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</si>
  <si>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</si>
  <si>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</si>
  <si>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</si>
  <si>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</si>
  <si>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</si>
  <si>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</si>
  <si>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</si>
  <si>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</si>
  <si>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</si>
  <si>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</si>
  <si>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</si>
  <si>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</si>
  <si>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</si>
  <si>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</si>
  <si>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</si>
  <si>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</si>
  <si>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</si>
  <si>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</si>
  <si>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</si>
  <si>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</si>
  <si>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</si>
  <si>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</si>
  <si>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</si>
  <si>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</si>
  <si>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</si>
  <si>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</si>
  <si>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</si>
  <si>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</si>
  <si>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</si>
  <si>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</si>
  <si>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</si>
  <si>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</si>
  <si>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</si>
  <si>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</si>
  <si>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</si>
  <si>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</si>
  <si>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</si>
  <si>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</si>
  <si>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</si>
  <si>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</si>
  <si>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</si>
  <si>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</si>
  <si>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</si>
  <si>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</si>
  <si>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</si>
  <si>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</si>
  <si>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</si>
  <si>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</si>
  <si>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</si>
  <si>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</si>
  <si>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</si>
  <si>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</si>
  <si>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</si>
  <si>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</si>
  <si>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</si>
  <si>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</si>
  <si>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</si>
  <si>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</si>
  <si>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</si>
  <si>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</si>
  <si>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</si>
  <si>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</si>
  <si>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</si>
  <si>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</si>
  <si>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</si>
  <si>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</si>
  <si>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</si>
  <si>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</si>
  <si>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</si>
  <si>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</si>
  <si>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</si>
  <si>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</si>
  <si>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</si>
  <si>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</si>
  <si>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</si>
  <si>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</si>
  <si>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</si>
  <si>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</si>
  <si>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</si>
  <si>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</si>
  <si>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</si>
  <si>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</si>
  <si>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</si>
  <si>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</si>
  <si>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</si>
  <si>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</si>
  <si>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</si>
  <si>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</si>
  <si>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</si>
  <si>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</si>
  <si>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</si>
  <si>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</si>
  <si>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</si>
  <si>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</si>
  <si>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</si>
  <si>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</si>
  <si>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</si>
  <si>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</si>
  <si>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</si>
  <si>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</si>
  <si>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</si>
  <si>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</si>
  <si>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</si>
  <si>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</si>
  <si>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</si>
  <si>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</si>
  <si>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</si>
  <si>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</si>
  <si>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</si>
  <si>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</si>
  <si>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</si>
  <si>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</si>
  <si>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</si>
  <si>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</si>
  <si>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</si>
  <si>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</si>
  <si>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</si>
  <si>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</si>
  <si>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</si>
  <si>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</si>
  <si>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</si>
  <si>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</si>
  <si>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</si>
  <si>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</si>
  <si>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</si>
  <si>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</si>
  <si>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</si>
  <si>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</si>
  <si>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</si>
  <si>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</si>
  <si>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</si>
  <si>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</si>
  <si>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</si>
  <si>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</si>
  <si>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</si>
  <si>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</si>
  <si>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</si>
  <si>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</si>
  <si>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</si>
  <si>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</si>
  <si>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</si>
  <si>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</si>
  <si>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</si>
  <si>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</si>
  <si>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</si>
  <si>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</si>
  <si>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</si>
  <si>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</si>
  <si>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</si>
  <si>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</si>
  <si>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</si>
  <si>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</si>
  <si>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</si>
  <si>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</si>
  <si>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</si>
  <si>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</si>
  <si>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</si>
  <si>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</si>
  <si>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</si>
  <si>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</si>
  <si>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</si>
  <si>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</si>
  <si>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</si>
  <si>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</si>
  <si>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</si>
  <si>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</si>
  <si>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</si>
  <si>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</si>
  <si>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</si>
  <si>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</si>
  <si>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</si>
  <si>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</si>
  <si>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</si>
  <si>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</si>
  <si>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</si>
  <si>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</si>
  <si>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</si>
  <si>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</si>
  <si>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</si>
  <si>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</si>
  <si>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</si>
  <si>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</si>
  <si>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</si>
  <si>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</si>
  <si>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</si>
  <si>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</si>
  <si>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</si>
  <si>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</si>
  <si>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</si>
  <si>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</si>
  <si>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</si>
  <si>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</si>
  <si>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</si>
  <si>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</si>
  <si>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</si>
  <si>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</si>
  <si>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</si>
  <si>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</si>
  <si>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</si>
  <si>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</si>
  <si>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</si>
  <si>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</si>
  <si>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</si>
  <si>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</si>
  <si>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</si>
  <si>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</si>
  <si>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</si>
  <si>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</si>
  <si>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</si>
  <si>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</si>
  <si>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</si>
  <si>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</si>
  <si>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</si>
  <si>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</si>
  <si>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</si>
  <si>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</si>
  <si>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</si>
  <si>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</si>
  <si>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</si>
  <si>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</si>
  <si>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</si>
  <si>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</si>
  <si>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</si>
  <si>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</si>
  <si>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</si>
  <si>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</si>
  <si>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</si>
  <si>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</si>
  <si>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</si>
  <si>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</si>
  <si>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</si>
  <si>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</si>
  <si>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</si>
  <si>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</si>
  <si>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</si>
  <si>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</si>
  <si>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</si>
  <si>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</si>
  <si>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</si>
  <si>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</si>
  <si>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</si>
  <si>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</si>
  <si>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</si>
  <si>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</si>
  <si>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</si>
  <si>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</si>
  <si>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</si>
  <si>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</si>
  <si>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</si>
  <si>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</si>
  <si>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</si>
  <si>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</si>
  <si>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</si>
  <si>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</si>
  <si>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</si>
  <si>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</si>
  <si>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</si>
  <si>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</si>
  <si>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</si>
  <si>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</si>
  <si>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</si>
  <si>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</si>
  <si>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</si>
  <si>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</si>
  <si>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</si>
  <si>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</si>
  <si>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</si>
  <si>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</si>
  <si>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</si>
  <si>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</si>
  <si>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</si>
  <si>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</si>
  <si>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</si>
  <si>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</si>
  <si>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</si>
  <si>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</si>
  <si>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</si>
  <si>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</si>
  <si>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</si>
  <si>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</si>
  <si>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</si>
  <si>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</si>
  <si>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</si>
  <si>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</si>
  <si>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</si>
  <si>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</si>
  <si>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</si>
  <si>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</si>
  <si>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</si>
  <si>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</si>
  <si>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</si>
  <si>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</si>
  <si>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</si>
  <si>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</si>
  <si>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</si>
  <si>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</si>
  <si>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</si>
  <si>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</si>
  <si>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</si>
  <si>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</si>
  <si>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</si>
  <si>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</si>
  <si>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</si>
  <si>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</si>
  <si>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</si>
  <si>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</si>
  <si>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</si>
  <si>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</si>
  <si>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</si>
  <si>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</si>
  <si>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</si>
  <si>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</si>
  <si>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</si>
  <si>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</si>
  <si>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</si>
  <si>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</si>
  <si>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</si>
  <si>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</si>
  <si>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</si>
  <si>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</si>
  <si>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</si>
  <si>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</si>
  <si>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</si>
  <si>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</si>
  <si>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</si>
  <si>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</si>
  <si>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</si>
  <si>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</si>
  <si>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</si>
  <si>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</si>
  <si>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</si>
  <si>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</si>
  <si>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</si>
  <si>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</si>
  <si>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</si>
  <si>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</si>
  <si>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</si>
  <si>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</si>
  <si>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</si>
  <si>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</si>
  <si>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</si>
  <si>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</si>
  <si>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</si>
  <si>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</si>
  <si>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</si>
  <si>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</si>
  <si>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</si>
  <si>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</si>
  <si>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</si>
  <si>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</si>
  <si>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</si>
  <si>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</si>
  <si>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</si>
  <si>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</si>
  <si>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</si>
  <si>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</si>
  <si>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</si>
  <si>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</si>
  <si>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</si>
  <si>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</si>
  <si>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</si>
  <si>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</si>
  <si>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</si>
  <si>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</si>
  <si>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</si>
  <si>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</si>
  <si>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</si>
  <si>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</si>
  <si>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</si>
  <si>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</si>
  <si>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</si>
  <si>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</si>
  <si>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</si>
  <si>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</si>
  <si>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</si>
  <si>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</si>
  <si>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</si>
  <si>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</si>
  <si>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</si>
  <si>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</si>
  <si>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</si>
  <si>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</si>
  <si>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</si>
  <si>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</si>
  <si>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</si>
  <si>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</si>
  <si>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</si>
  <si>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</si>
  <si>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</si>
  <si>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</si>
  <si>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</si>
  <si>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</si>
  <si>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</si>
  <si>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</si>
  <si>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</si>
  <si>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</si>
  <si>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</si>
  <si>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</si>
  <si>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</si>
  <si>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</si>
  <si>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</si>
  <si>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</si>
  <si>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</si>
  <si>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</si>
  <si>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</si>
  <si>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</si>
  <si>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</si>
  <si>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</si>
  <si>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</si>
  <si>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</si>
  <si>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</si>
  <si>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</si>
  <si>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</si>
  <si>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</si>
  <si>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</si>
  <si>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</si>
  <si>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</si>
  <si>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</si>
  <si>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</si>
  <si>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</si>
  <si>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</si>
  <si>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</si>
  <si>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</si>
  <si>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</si>
  <si>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</si>
  <si>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</si>
  <si>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</si>
  <si>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</si>
  <si>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</si>
  <si>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</si>
  <si>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</si>
  <si>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</si>
  <si>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</si>
  <si>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</si>
  <si>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</si>
  <si>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</si>
  <si>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</si>
  <si>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</si>
  <si>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</si>
  <si>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</si>
  <si>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</si>
  <si>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</si>
  <si>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</si>
  <si>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</si>
  <si>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</si>
  <si>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</si>
  <si>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</si>
  <si>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</si>
  <si>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</si>
  <si>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</si>
  <si>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</si>
  <si>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</si>
  <si>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</si>
  <si>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</si>
  <si>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</si>
  <si>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</si>
  <si>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</si>
  <si>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</si>
  <si>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</si>
  <si>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</si>
  <si>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</si>
  <si>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</si>
  <si>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</si>
  <si>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</si>
  <si>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</si>
  <si>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</si>
  <si>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</si>
  <si>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</si>
  <si>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</si>
  <si>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</si>
  <si>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</si>
  <si>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</si>
  <si>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</si>
  <si>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</si>
  <si>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</si>
  <si>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</si>
  <si>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</si>
  <si>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</si>
  <si>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</si>
  <si>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</si>
  <si>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</si>
  <si>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</si>
  <si>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</si>
  <si>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</si>
  <si>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</si>
  <si>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</si>
  <si>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</si>
  <si>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</si>
  <si>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</si>
  <si>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</si>
  <si>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</si>
  <si>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</si>
  <si>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</si>
  <si>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</si>
  <si>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</si>
  <si>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</si>
  <si>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</si>
  <si>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</si>
  <si>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</si>
  <si>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</si>
  <si>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</si>
  <si>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</si>
  <si>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</si>
  <si>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</si>
  <si>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</si>
  <si>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</si>
  <si>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</si>
  <si>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</si>
  <si>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</si>
  <si>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</si>
  <si>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</si>
  <si>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</si>
  <si>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</si>
  <si>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</si>
  <si>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</si>
  <si>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</si>
  <si>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</si>
  <si>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</si>
  <si>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</si>
  <si>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</si>
  <si>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</si>
  <si>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</si>
  <si>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</si>
  <si>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</si>
  <si>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</si>
  <si>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</si>
  <si>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</si>
  <si>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</si>
  <si>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</si>
  <si>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</si>
  <si>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</si>
  <si>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</si>
  <si>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</si>
  <si>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</si>
  <si>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</si>
  <si>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</si>
  <si>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</si>
  <si>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</si>
  <si>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</si>
  <si>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</si>
  <si>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</si>
  <si>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</si>
  <si>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</si>
  <si>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</si>
  <si>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</si>
  <si>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</si>
  <si>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</si>
  <si>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</si>
  <si>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</si>
  <si>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</si>
  <si>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</si>
  <si>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</si>
  <si>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</si>
  <si>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</si>
  <si>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</si>
  <si>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</si>
  <si>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</si>
  <si>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</si>
  <si>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</si>
  <si>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</si>
  <si>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</si>
  <si>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</si>
  <si>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</si>
  <si>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</si>
  <si>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</si>
  <si>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</si>
  <si>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</si>
  <si>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</si>
  <si>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</si>
  <si>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</si>
  <si>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</si>
  <si>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</si>
  <si>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</si>
  <si>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</si>
  <si>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</si>
  <si>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</si>
  <si>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</si>
  <si>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</si>
  <si>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</si>
  <si>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</si>
  <si>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</si>
  <si>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</si>
  <si>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</si>
  <si>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</si>
  <si>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</si>
  <si>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</si>
  <si>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</si>
  <si>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</si>
  <si>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</si>
  <si>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</si>
  <si>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</si>
  <si>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</si>
  <si>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</si>
  <si>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</si>
  <si>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</si>
  <si>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</si>
  <si>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</si>
  <si>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</si>
  <si>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</si>
  <si>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</si>
  <si>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</si>
  <si>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</si>
  <si>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</si>
  <si>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</si>
  <si>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</si>
  <si>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</si>
  <si>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</si>
  <si>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</si>
  <si>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</si>
  <si>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</si>
  <si>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</si>
  <si>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</si>
  <si>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</si>
  <si>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</si>
  <si>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</si>
  <si>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</si>
  <si>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</si>
  <si>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</si>
  <si>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</si>
  <si>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</si>
  <si>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</si>
  <si>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</si>
  <si>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</si>
  <si>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</si>
  <si>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</si>
  <si>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</si>
  <si>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</si>
  <si>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</si>
  <si>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</si>
  <si>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</si>
  <si>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</si>
  <si>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</si>
  <si>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</si>
  <si>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</si>
  <si>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</si>
  <si>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</si>
  <si>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</si>
  <si>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</si>
  <si>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</si>
  <si>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</si>
  <si>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</si>
  <si>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</si>
  <si>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</si>
  <si>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</si>
  <si>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</si>
  <si>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</si>
  <si>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</si>
  <si>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</si>
  <si>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</si>
  <si>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</si>
  <si>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</si>
  <si>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</si>
  <si>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</si>
  <si>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</si>
  <si>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</si>
  <si>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</si>
  <si>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</si>
  <si>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</si>
  <si>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</si>
  <si>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</si>
  <si>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</si>
  <si>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</si>
  <si>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</si>
  <si>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</si>
  <si>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</si>
  <si>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</si>
  <si>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</si>
  <si>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</si>
  <si>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</si>
  <si>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</si>
  <si>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</si>
  <si>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</si>
  <si>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</si>
  <si>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</si>
  <si>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</si>
  <si>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</si>
  <si>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</si>
  <si>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</si>
  <si>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</si>
  <si>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</si>
  <si>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</si>
  <si>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</si>
  <si>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</si>
  <si>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</si>
  <si>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</si>
  <si>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</si>
  <si>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</si>
  <si>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</si>
  <si>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</si>
  <si>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</si>
  <si>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</si>
  <si>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</si>
  <si>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</si>
  <si>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</si>
  <si>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</si>
  <si>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</si>
  <si>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</si>
  <si>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</si>
  <si>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</si>
  <si>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</si>
  <si>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</si>
  <si>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</si>
  <si>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</si>
  <si>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</si>
  <si>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</si>
  <si>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</si>
  <si>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</si>
  <si>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</si>
  <si>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</si>
  <si>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</si>
  <si>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</si>
  <si>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</si>
  <si>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</si>
  <si>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</si>
  <si>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</si>
  <si>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</si>
  <si>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</si>
  <si>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</si>
  <si>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</si>
  <si>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</si>
  <si>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</si>
  <si>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</si>
  <si>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</si>
  <si>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</si>
  <si>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</si>
  <si>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</si>
  <si>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</si>
  <si>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</si>
  <si>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</si>
  <si>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</si>
  <si>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</si>
  <si>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</si>
  <si>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</si>
  <si>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</si>
  <si>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</si>
  <si>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</si>
  <si>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</si>
  <si>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</si>
  <si>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</si>
  <si>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</si>
  <si>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</si>
  <si>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</si>
  <si>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</si>
  <si>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</si>
  <si>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</si>
  <si>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</si>
  <si>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</si>
  <si>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</si>
  <si>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</si>
  <si>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</si>
  <si>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</si>
  <si>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</si>
  <si>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</si>
  <si>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</si>
  <si>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</si>
  <si>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</si>
  <si>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</si>
  <si>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</si>
  <si>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</si>
  <si>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</si>
  <si>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</si>
  <si>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</si>
  <si>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</si>
  <si>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</si>
  <si>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</si>
  <si>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</si>
  <si>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</si>
  <si>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</si>
  <si>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</si>
  <si>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</si>
  <si>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</si>
  <si>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</si>
  <si>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</si>
  <si>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</si>
  <si>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</si>
  <si>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</si>
  <si>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</si>
  <si>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</si>
  <si>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</si>
  <si>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</si>
  <si>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</si>
  <si>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</si>
  <si>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</si>
  <si>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</si>
  <si>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</si>
  <si>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</si>
  <si>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</si>
  <si>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</si>
  <si>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</si>
  <si>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</si>
  <si>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</si>
  <si>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</si>
  <si>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</si>
  <si>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</si>
  <si>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</si>
  <si>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</si>
  <si>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</si>
  <si>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</si>
  <si>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</si>
  <si>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</si>
  <si>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</si>
  <si>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</si>
  <si>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</si>
  <si>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</si>
  <si>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</si>
  <si>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</si>
  <si>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</si>
  <si>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</si>
  <si>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</si>
  <si>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</si>
  <si>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</si>
  <si>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</si>
  <si>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</si>
  <si>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</si>
  <si>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</si>
  <si>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</si>
  <si>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</si>
  <si>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</si>
  <si>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</si>
  <si>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</si>
  <si>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</si>
  <si>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</si>
  <si>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</si>
  <si>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</si>
  <si>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</si>
  <si>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</si>
  <si>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</si>
  <si>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</si>
  <si>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</si>
  <si>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</si>
  <si>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</si>
  <si>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</si>
  <si>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</si>
  <si>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</si>
  <si>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</si>
  <si>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</si>
  <si>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</si>
  <si>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</si>
  <si>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</si>
  <si>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</si>
  <si>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</si>
  <si>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</si>
  <si>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</si>
  <si>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</si>
  <si>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</si>
  <si>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</si>
  <si>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</si>
  <si>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</si>
  <si>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</si>
  <si>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</si>
  <si>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</si>
  <si>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</si>
  <si>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</si>
  <si>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</si>
  <si>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</si>
  <si>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</si>
  <si>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</si>
  <si>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</si>
  <si>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</si>
  <si>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</si>
  <si>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</si>
  <si>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</si>
  <si>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</si>
  <si>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</si>
  <si>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</si>
  <si>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</si>
  <si>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</si>
  <si>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</si>
  <si>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</si>
  <si>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</si>
  <si>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</si>
  <si>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</si>
  <si>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</si>
  <si>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</si>
  <si>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</si>
  <si>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</si>
  <si>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</si>
  <si>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</si>
  <si>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</si>
  <si>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</si>
  <si>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</si>
  <si>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</si>
  <si>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</si>
  <si>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</si>
  <si>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</si>
  <si>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</si>
  <si>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</si>
  <si>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</si>
  <si>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</si>
  <si>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</si>
  <si>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</si>
  <si>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</si>
  <si>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</si>
  <si>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</si>
  <si>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</si>
  <si>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</si>
  <si>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</si>
  <si>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</si>
  <si>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</si>
  <si>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</si>
  <si>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</si>
  <si>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</si>
  <si>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</si>
  <si>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</si>
  <si>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</si>
  <si>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</si>
  <si>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</si>
  <si>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</si>
  <si>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</si>
  <si>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</si>
  <si>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</si>
  <si>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</si>
  <si>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</si>
  <si>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</si>
  <si>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</si>
  <si>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</si>
  <si>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</si>
  <si>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</si>
  <si>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</si>
  <si>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</si>
  <si>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</si>
  <si>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</si>
  <si>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</si>
  <si>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</si>
  <si>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</si>
  <si>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</si>
  <si>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</si>
  <si>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</si>
  <si>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</si>
  <si>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</si>
  <si>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</si>
  <si>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</si>
  <si>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</si>
  <si>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</si>
  <si>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</si>
  <si>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</si>
  <si>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</si>
  <si>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</si>
  <si>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</si>
  <si>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</si>
  <si>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</si>
  <si>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</si>
  <si>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</si>
  <si>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</si>
  <si>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</si>
  <si>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</si>
  <si>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</si>
  <si>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</si>
  <si>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</si>
  <si>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</si>
  <si>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</si>
  <si>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</si>
  <si>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</si>
  <si>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</si>
  <si>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</si>
  <si>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</si>
  <si>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</si>
  <si>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</si>
  <si>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</si>
  <si>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</si>
  <si>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</si>
  <si>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</si>
  <si>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</si>
  <si>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</si>
  <si>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</si>
  <si>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</si>
  <si>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</si>
  <si>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</si>
  <si>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</si>
  <si>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</si>
  <si>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</si>
  <si>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</si>
  <si>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</si>
  <si>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</si>
  <si>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</si>
  <si>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</si>
  <si>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</si>
  <si>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</si>
  <si>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</si>
  <si>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</si>
  <si>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</si>
  <si>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</si>
  <si>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</si>
  <si>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</si>
  <si>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</si>
  <si>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</si>
  <si>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</si>
  <si>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</si>
  <si>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</si>
  <si>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</si>
  <si>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</si>
  <si>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</si>
  <si>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</si>
  <si>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</si>
  <si>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</si>
  <si>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</si>
  <si>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</si>
  <si>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</si>
  <si>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</si>
  <si>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</si>
  <si>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</si>
  <si>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</si>
  <si>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</si>
  <si>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</si>
  <si>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</si>
  <si>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</si>
  <si>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</si>
  <si>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</si>
  <si>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</si>
  <si>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</si>
  <si>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</si>
  <si>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</si>
  <si>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</si>
  <si>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</si>
  <si>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</si>
  <si>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</si>
  <si>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</si>
  <si>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</si>
  <si>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</si>
  <si>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</si>
  <si>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</si>
  <si>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</si>
  <si>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</si>
  <si>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</si>
  <si>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</si>
  <si>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</si>
  <si>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</si>
  <si>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</si>
  <si>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</si>
  <si>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</si>
  <si>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</si>
  <si>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</si>
  <si>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</si>
  <si>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</si>
  <si>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</si>
  <si>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</si>
  <si>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</si>
  <si>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</si>
  <si>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</si>
  <si>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</si>
  <si>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</si>
  <si>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</si>
  <si>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</si>
  <si>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</si>
  <si>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</si>
  <si>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</si>
  <si>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</si>
  <si>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</si>
  <si>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</si>
  <si>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</si>
  <si>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</si>
  <si>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</si>
  <si>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</si>
  <si>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</si>
  <si>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</si>
  <si>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</si>
  <si>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</si>
  <si>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</si>
  <si>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</si>
  <si>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</si>
  <si>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</si>
  <si>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</si>
  <si>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</si>
  <si>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</si>
  <si>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</si>
  <si>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</si>
  <si>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</si>
  <si>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</si>
  <si>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</si>
  <si>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</si>
  <si>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</si>
  <si>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</si>
  <si>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</si>
  <si>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</si>
  <si>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</si>
  <si>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</si>
  <si>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</si>
  <si>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</si>
  <si>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</si>
  <si>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</si>
  <si>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</si>
  <si>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</si>
  <si>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</si>
  <si>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</si>
  <si>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</si>
  <si>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</si>
  <si>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</si>
  <si>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</si>
  <si>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</si>
  <si>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</si>
  <si>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</si>
  <si>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</si>
  <si>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</si>
  <si>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</si>
  <si>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</si>
  <si>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</si>
  <si>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</si>
  <si>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</si>
  <si>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</si>
  <si>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</si>
  <si>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</si>
  <si>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</si>
  <si>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</si>
  <si>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</si>
  <si>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</si>
  <si>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</si>
  <si>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</si>
  <si>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</si>
  <si>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</si>
  <si>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</si>
  <si>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</si>
  <si>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</si>
  <si>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</si>
  <si>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</si>
  <si>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</si>
  <si>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</si>
  <si>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</si>
  <si>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</si>
  <si>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</si>
  <si>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</si>
  <si>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</si>
  <si>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</si>
  <si>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</si>
  <si>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</si>
  <si>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</si>
  <si>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</si>
  <si>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</si>
  <si>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</si>
  <si>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</si>
  <si>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</si>
  <si>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</si>
  <si>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</si>
  <si>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</si>
  <si>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</si>
  <si>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</si>
  <si>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</si>
  <si>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</si>
  <si>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</si>
  <si>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</si>
  <si>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</si>
  <si>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</si>
  <si>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</si>
  <si>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</si>
  <si>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</si>
  <si>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</si>
  <si>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</si>
  <si>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</si>
  <si>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</si>
  <si>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</si>
  <si>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</si>
  <si>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</si>
  <si>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</si>
  <si>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</si>
  <si>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</si>
  <si>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</si>
  <si>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</si>
  <si>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</si>
  <si>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</si>
  <si>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</si>
  <si>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</si>
  <si>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</si>
  <si>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</si>
  <si>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</si>
  <si>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</si>
  <si>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</si>
  <si>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</si>
  <si>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</si>
  <si>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</si>
  <si>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</si>
  <si>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</si>
  <si>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</si>
  <si>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</si>
  <si>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</si>
  <si>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</si>
  <si>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</si>
  <si>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</si>
  <si>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</si>
  <si>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</si>
  <si>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</si>
  <si>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</si>
  <si>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</si>
  <si>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</si>
  <si>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</si>
  <si>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</si>
  <si>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</si>
  <si>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</si>
  <si>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</si>
  <si>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</si>
  <si>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</si>
  <si>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</si>
  <si>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</si>
  <si>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</si>
  <si>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</si>
  <si>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</si>
  <si>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</si>
  <si>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</si>
  <si>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</si>
  <si>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</si>
  <si>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</si>
  <si>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</si>
  <si>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</si>
  <si>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</si>
  <si>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</si>
  <si>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</si>
  <si>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</si>
  <si>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</si>
  <si>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</si>
  <si>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</si>
  <si>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</si>
  <si>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</si>
  <si>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</si>
  <si>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</si>
  <si>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</si>
  <si>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</si>
  <si>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</si>
  <si>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</si>
  <si>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</si>
  <si>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</si>
  <si>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</si>
  <si>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</si>
  <si>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</si>
  <si>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</si>
  <si>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</si>
  <si>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</si>
  <si>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</si>
  <si>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</si>
  <si>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</si>
  <si>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</si>
  <si>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</si>
  <si>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</si>
  <si>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</si>
  <si>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</si>
  <si>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</si>
  <si>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</si>
  <si>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</si>
  <si>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</si>
  <si>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</si>
  <si>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</si>
  <si>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</si>
  <si>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</si>
  <si>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</si>
  <si>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</si>
  <si>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</si>
  <si>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</si>
  <si>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</si>
  <si>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</si>
  <si>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</si>
  <si>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</si>
  <si>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</si>
  <si>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</si>
  <si>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</si>
  <si>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</si>
  <si>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</si>
  <si>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</si>
  <si>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</si>
  <si>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</si>
  <si>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</si>
  <si>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</si>
  <si>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</si>
  <si>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</si>
  <si>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</si>
  <si>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</si>
  <si>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</si>
  <si>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</si>
  <si>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</si>
  <si>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</si>
  <si>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</si>
  <si>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</si>
  <si>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</si>
  <si>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</si>
  <si>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</si>
  <si>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</si>
  <si>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</si>
  <si>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</si>
  <si>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</si>
  <si>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</si>
  <si>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</si>
  <si>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</si>
  <si>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</si>
  <si>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</si>
  <si>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</si>
  <si>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</si>
  <si>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</si>
  <si>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</si>
  <si>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</si>
  <si>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</si>
  <si>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</si>
  <si>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</si>
  <si>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</si>
  <si>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</si>
  <si>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</si>
  <si>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</si>
  <si>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</si>
  <si>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</si>
  <si>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</si>
  <si>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</si>
  <si>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</si>
  <si>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</si>
  <si>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</si>
  <si>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</si>
  <si>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</si>
  <si>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</si>
  <si>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</si>
  <si>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</si>
  <si>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</si>
  <si>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</si>
  <si>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</si>
  <si>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</si>
  <si>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</si>
  <si>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</si>
  <si>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</si>
  <si>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</si>
  <si>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</si>
  <si>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</si>
  <si>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</si>
  <si>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</si>
  <si>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</si>
  <si>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</si>
  <si>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</si>
  <si>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</si>
  <si>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</si>
  <si>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</si>
  <si>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</si>
  <si>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</si>
  <si>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</si>
  <si>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</si>
  <si>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</si>
  <si>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</si>
  <si>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</si>
  <si>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</si>
  <si>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</si>
  <si>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</si>
  <si>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</si>
  <si>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</si>
  <si>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</si>
  <si>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</si>
  <si>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</si>
  <si>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</si>
  <si>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</si>
  <si>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</si>
  <si>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</si>
  <si>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</si>
  <si>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</si>
  <si>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</si>
  <si>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</si>
  <si>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</si>
  <si>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</si>
  <si>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</si>
  <si>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</si>
  <si>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</si>
  <si>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</si>
  <si>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</si>
  <si>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</si>
  <si>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</si>
  <si>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</si>
  <si>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</si>
  <si>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</si>
  <si>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</si>
  <si>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</si>
  <si>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</si>
  <si>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</si>
  <si>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</si>
  <si>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</si>
  <si>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</si>
  <si>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</si>
  <si>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</si>
  <si>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</si>
  <si>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</si>
  <si>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</si>
  <si>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</si>
  <si>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</si>
  <si>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</si>
  <si>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</si>
  <si>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</si>
  <si>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</si>
  <si>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</si>
  <si>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</si>
  <si>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</si>
  <si>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</si>
  <si>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</si>
  <si>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</si>
  <si>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</si>
  <si>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</si>
  <si>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</si>
  <si>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</si>
  <si>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</si>
  <si>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</si>
  <si>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</si>
  <si>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</si>
  <si>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</si>
  <si>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</si>
  <si>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</si>
  <si>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</si>
  <si>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</si>
  <si>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</si>
  <si>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</si>
  <si>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</si>
  <si>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</si>
  <si>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</si>
  <si>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</si>
  <si>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</si>
  <si>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</si>
  <si>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</si>
  <si>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</si>
  <si>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</si>
  <si>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</si>
  <si>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</si>
  <si>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</si>
  <si>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</si>
  <si>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</si>
  <si>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</si>
  <si>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</si>
  <si>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</si>
  <si>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</si>
  <si>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</si>
  <si>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</si>
  <si>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</si>
  <si>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</si>
  <si>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</si>
  <si>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</si>
  <si>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</si>
  <si>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</si>
  <si>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</si>
  <si>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</si>
  <si>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</si>
  <si>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</si>
  <si>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</si>
  <si>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</si>
  <si>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</si>
  <si>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</si>
  <si>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</si>
  <si>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</si>
  <si>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</si>
  <si>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</si>
  <si>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</si>
  <si>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</si>
  <si>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</si>
  <si>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</si>
  <si>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</si>
  <si>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</si>
  <si>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</si>
  <si>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</si>
  <si>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</si>
  <si>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</si>
  <si>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</si>
  <si>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</si>
  <si>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</si>
  <si>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</si>
  <si>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</si>
  <si>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</si>
  <si>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</si>
  <si>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</si>
  <si>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</si>
  <si>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</si>
  <si>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</si>
  <si>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</si>
  <si>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</si>
  <si>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</si>
  <si>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</si>
  <si>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</si>
  <si>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</si>
  <si>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</si>
  <si>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</si>
  <si>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</si>
  <si>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</si>
  <si>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</si>
  <si>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</si>
  <si>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</si>
  <si>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</si>
  <si>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</si>
  <si>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</si>
  <si>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</si>
  <si>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</si>
  <si>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</si>
  <si>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</si>
  <si>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</si>
  <si>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</si>
  <si>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</si>
  <si>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</si>
  <si>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</si>
  <si>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</si>
  <si>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</si>
  <si>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</si>
  <si>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</si>
  <si>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</si>
  <si>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</si>
  <si>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</si>
  <si>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</si>
  <si>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</si>
  <si>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</si>
  <si>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</si>
  <si>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</si>
  <si>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</si>
  <si>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</si>
  <si>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</si>
  <si>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</si>
  <si>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</si>
  <si>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</si>
  <si>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</si>
  <si>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</si>
  <si>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</si>
  <si>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</si>
  <si>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</si>
  <si>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</si>
  <si>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</si>
  <si>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</si>
  <si>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</si>
  <si>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</si>
  <si>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</si>
  <si>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</si>
  <si>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</si>
  <si>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</si>
  <si>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</si>
  <si>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</si>
  <si>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</si>
  <si>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</si>
  <si>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</si>
  <si>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</si>
  <si>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</si>
  <si>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</si>
  <si>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</si>
  <si>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</si>
  <si>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</si>
  <si>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</si>
  <si>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</si>
  <si>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</si>
  <si>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</si>
  <si>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</si>
  <si>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</si>
  <si>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</si>
  <si>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</si>
  <si>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</si>
  <si>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</si>
  <si>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</si>
  <si>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</si>
  <si>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</si>
  <si>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</si>
  <si>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</si>
  <si>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</si>
  <si>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</si>
  <si>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</si>
  <si>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</si>
  <si>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</si>
  <si>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</si>
  <si>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</si>
  <si>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</si>
  <si>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</si>
  <si>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</si>
  <si>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</si>
  <si>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</si>
  <si>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</si>
  <si>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</si>
  <si>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</si>
  <si>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</si>
  <si>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</si>
  <si>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</si>
  <si>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</si>
  <si>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</si>
  <si>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</si>
  <si>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</si>
  <si>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</si>
  <si>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</si>
  <si>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</si>
  <si>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</si>
  <si>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</si>
  <si>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</si>
  <si>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</si>
  <si>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</si>
  <si>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</si>
  <si>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</si>
  <si>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</si>
  <si>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</si>
  <si>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</si>
  <si>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</si>
  <si>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</si>
  <si>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</si>
  <si>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</si>
  <si>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</si>
  <si>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</si>
  <si>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</si>
  <si>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</si>
  <si>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</si>
  <si>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</si>
  <si>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</si>
  <si>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</si>
  <si>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</si>
  <si>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</si>
  <si>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</si>
  <si>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</si>
  <si>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</si>
  <si>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</si>
  <si>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</si>
  <si>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</si>
  <si>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</si>
  <si>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</si>
  <si>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</si>
  <si>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</si>
  <si>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</si>
  <si>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</si>
  <si>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</si>
  <si>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</si>
  <si>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</si>
  <si>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</si>
  <si>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</si>
  <si>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</si>
  <si>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</si>
  <si>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</si>
  <si>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</si>
  <si>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</si>
  <si>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</si>
  <si>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</si>
  <si>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</si>
  <si>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</si>
  <si>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</si>
  <si>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</si>
  <si>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</si>
  <si>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</si>
  <si>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</si>
  <si>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</si>
  <si>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</si>
  <si>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</si>
  <si>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</si>
  <si>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</si>
  <si>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</si>
  <si>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</si>
  <si>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</si>
  <si>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</si>
  <si>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</si>
  <si>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</si>
  <si>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</si>
  <si>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</si>
  <si>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</si>
  <si>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</si>
  <si>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</si>
  <si>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</si>
  <si>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</si>
  <si>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</si>
  <si>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</si>
  <si>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</si>
  <si>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</si>
  <si>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</si>
  <si>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</si>
  <si>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</si>
  <si>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</si>
  <si>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</si>
  <si>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</si>
  <si>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</si>
  <si>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</si>
  <si>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</si>
  <si>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</si>
  <si>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</si>
  <si>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</si>
  <si>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</si>
  <si>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</si>
  <si>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</si>
  <si>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</si>
  <si>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</si>
  <si>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</si>
  <si>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</si>
  <si>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</si>
  <si>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</si>
  <si>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</si>
  <si>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</si>
  <si>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</si>
  <si>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</si>
  <si>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</si>
  <si>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</si>
  <si>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</si>
  <si>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</si>
  <si>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</si>
  <si>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</si>
  <si>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</si>
  <si>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</si>
  <si>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</si>
  <si>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</si>
  <si>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</si>
  <si>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</si>
  <si>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</si>
  <si>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</si>
  <si>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</si>
  <si>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</si>
  <si>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</si>
  <si>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</si>
  <si>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</si>
  <si>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</si>
  <si>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</si>
  <si>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</si>
  <si>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</si>
  <si>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</si>
  <si>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</si>
  <si>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</si>
  <si>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</si>
  <si>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</si>
  <si>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</si>
  <si>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</si>
  <si>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</si>
  <si>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</si>
  <si>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</si>
  <si>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</si>
  <si>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</si>
  <si>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</si>
  <si>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</si>
  <si>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</si>
  <si>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</si>
  <si>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</si>
  <si>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</si>
  <si>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</si>
  <si>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</si>
  <si>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</si>
  <si>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</si>
  <si>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</si>
  <si>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</si>
  <si>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</si>
  <si>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</si>
  <si>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</si>
  <si>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</si>
  <si>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</si>
  <si>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</si>
  <si>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</si>
  <si>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</si>
  <si>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</si>
  <si>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</si>
  <si>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</si>
  <si>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</si>
  <si>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</si>
  <si>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</si>
  <si>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</si>
  <si>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</si>
  <si>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</si>
  <si>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</si>
  <si>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</si>
  <si>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</si>
  <si>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</si>
  <si>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</si>
  <si>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</si>
  <si>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</si>
  <si>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</si>
  <si>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</si>
  <si>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</si>
  <si>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</si>
  <si>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</si>
  <si>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</si>
  <si>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</si>
  <si>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</si>
  <si>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</si>
  <si>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</si>
  <si>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</si>
  <si>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</si>
  <si>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</si>
  <si>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</si>
  <si>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</si>
  <si>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</si>
  <si>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</si>
  <si>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</si>
  <si>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</si>
  <si>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</si>
  <si>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</si>
  <si>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</si>
  <si>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</si>
  <si>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</si>
  <si>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</si>
  <si>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</si>
  <si>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</si>
  <si>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</si>
  <si>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</si>
  <si>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</si>
  <si>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</si>
  <si>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</si>
  <si>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</si>
  <si>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</si>
  <si>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</si>
  <si>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</si>
  <si>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</si>
  <si>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</si>
  <si>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</si>
  <si>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</si>
  <si>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</si>
  <si>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</si>
  <si>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</si>
  <si>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</si>
  <si>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</si>
  <si>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</si>
  <si>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</si>
  <si>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</si>
  <si>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</si>
  <si>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</si>
  <si>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</si>
  <si>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</si>
  <si>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</si>
  <si>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</si>
  <si>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</si>
  <si>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</si>
  <si>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</si>
  <si>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</si>
  <si>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</si>
  <si>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</si>
  <si>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</si>
  <si>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</si>
  <si>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</si>
  <si>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</si>
  <si>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</si>
  <si>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</si>
  <si>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</si>
  <si>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</si>
  <si>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</si>
  <si>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</si>
  <si>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</si>
  <si>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</si>
  <si>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</si>
  <si>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</si>
  <si>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</si>
  <si>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</si>
  <si>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</si>
  <si>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</si>
  <si>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</si>
  <si>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</si>
  <si>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</si>
  <si>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</si>
  <si>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</si>
  <si>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</si>
  <si>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</si>
  <si>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</si>
  <si>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</si>
  <si>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</si>
  <si>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</si>
  <si>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</si>
  <si>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</si>
  <si>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</si>
  <si>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</si>
  <si>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</si>
  <si>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</si>
  <si>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</si>
  <si>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</si>
  <si>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</si>
  <si>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</si>
  <si>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</si>
  <si>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</si>
  <si>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</si>
  <si>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</si>
  <si>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</si>
  <si>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</si>
  <si>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</si>
  <si>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</si>
  <si>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</si>
  <si>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</si>
  <si>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</si>
  <si>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</si>
  <si>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</si>
  <si>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</si>
  <si>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</si>
  <si>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</si>
  <si>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</si>
  <si>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</si>
  <si>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</si>
  <si>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</si>
  <si>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</si>
  <si>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</si>
  <si>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</si>
  <si>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</si>
  <si>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</si>
  <si>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</si>
  <si>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</si>
  <si>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</si>
  <si>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</si>
  <si>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</si>
  <si>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</si>
  <si>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</si>
  <si>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</si>
  <si>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</si>
  <si>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</si>
  <si>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</si>
  <si>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</si>
  <si>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</si>
  <si>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</si>
  <si>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</si>
  <si>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</si>
  <si>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</si>
  <si>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</si>
  <si>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</si>
  <si>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</si>
  <si>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</si>
  <si>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</si>
  <si>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</si>
  <si>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</si>
  <si>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</si>
  <si>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</si>
  <si>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</si>
  <si>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</si>
  <si>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</si>
  <si>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</si>
  <si>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</si>
  <si>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</si>
  <si>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</si>
  <si>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</si>
  <si>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</si>
  <si>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</si>
  <si>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</si>
  <si>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</si>
  <si>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</si>
  <si>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</si>
  <si>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</si>
  <si>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</si>
  <si>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</si>
  <si>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</si>
  <si>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</si>
  <si>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</si>
  <si>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</si>
  <si>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</si>
  <si>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</si>
  <si>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</si>
  <si>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</si>
  <si>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</si>
  <si>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</si>
  <si>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</si>
  <si>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</si>
  <si>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</si>
  <si>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</si>
  <si>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</si>
  <si>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</si>
  <si>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</si>
  <si>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</si>
  <si>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</si>
  <si>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</si>
  <si>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</si>
  <si>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</si>
  <si>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</si>
  <si>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</si>
  <si>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</si>
  <si>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</si>
  <si>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</si>
  <si>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</si>
  <si>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</si>
  <si>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</si>
  <si>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</si>
  <si>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</si>
  <si>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</si>
  <si>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</si>
  <si>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</si>
  <si>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</si>
  <si>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</si>
  <si>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</si>
  <si>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</si>
  <si>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</si>
  <si>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</si>
  <si>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</si>
  <si>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</si>
  <si>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</si>
  <si>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</si>
  <si>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</si>
  <si>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</si>
  <si>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</si>
  <si>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</si>
  <si>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</si>
  <si>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</si>
  <si>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</si>
  <si>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</si>
  <si>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</si>
  <si>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</si>
  <si>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</si>
  <si>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</si>
  <si>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</si>
  <si>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</si>
  <si>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</si>
  <si>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</si>
  <si>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</si>
  <si>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</si>
  <si>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</si>
  <si>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</si>
  <si>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</si>
  <si>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</si>
  <si>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</si>
  <si>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</si>
  <si>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</si>
  <si>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</si>
  <si>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</si>
  <si>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</si>
  <si>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</si>
  <si>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</si>
  <si>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</si>
  <si>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</si>
  <si>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</si>
  <si>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</si>
  <si>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</si>
  <si>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</si>
  <si>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</si>
  <si>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</si>
  <si>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</si>
  <si>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</si>
  <si>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</si>
  <si>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</si>
  <si>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</si>
  <si>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</si>
  <si>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</si>
  <si>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</si>
  <si>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</si>
  <si>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</si>
  <si>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</si>
  <si>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</si>
  <si>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</si>
  <si>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</si>
  <si>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</si>
  <si>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</si>
  <si>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</si>
  <si>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</si>
  <si>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</si>
  <si>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</si>
  <si>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</si>
  <si>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</si>
  <si>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</si>
  <si>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</si>
  <si>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</si>
  <si>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</si>
  <si>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</si>
  <si>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</si>
  <si>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</si>
  <si>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</si>
  <si>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</si>
  <si>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</si>
  <si>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</si>
  <si>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</si>
  <si>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</si>
  <si>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</si>
  <si>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</si>
  <si>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</si>
  <si>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</si>
  <si>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</si>
  <si>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</si>
  <si>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</si>
  <si>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</si>
  <si>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</si>
  <si>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</si>
  <si>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</si>
  <si>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</si>
  <si>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</si>
  <si>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</si>
  <si>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</si>
  <si>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</si>
  <si>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</si>
  <si>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</si>
  <si>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</si>
  <si>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</si>
  <si>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</si>
  <si>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</si>
  <si>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</si>
  <si>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</si>
  <si>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</si>
  <si>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</si>
  <si>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</si>
  <si>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</si>
  <si>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</si>
  <si>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</si>
  <si>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</si>
  <si>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</si>
  <si>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</si>
  <si>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</si>
  <si>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</si>
  <si>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</si>
  <si>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</si>
  <si>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</si>
  <si>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</si>
  <si>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</si>
  <si>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</si>
  <si>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</si>
  <si>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</si>
  <si>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</si>
  <si>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</si>
  <si>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</si>
  <si>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</si>
  <si>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</si>
  <si>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</si>
  <si>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</si>
  <si>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</si>
  <si>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</si>
  <si>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</si>
  <si>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</si>
  <si>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</si>
  <si>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</si>
  <si>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</si>
  <si>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</si>
  <si>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</si>
  <si>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</si>
  <si>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</si>
  <si>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</si>
  <si>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</si>
  <si>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</si>
  <si>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</si>
  <si>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</si>
  <si>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</si>
  <si>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</si>
  <si>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</si>
  <si>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</si>
  <si>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</si>
  <si>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</si>
  <si>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</si>
  <si>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</si>
  <si>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</si>
  <si>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</si>
  <si>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</si>
  <si>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</si>
  <si>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</si>
  <si>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</si>
  <si>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</si>
  <si>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</si>
  <si>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</si>
  <si>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</si>
  <si>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</si>
  <si>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</si>
  <si>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</si>
  <si>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</si>
  <si>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</si>
  <si>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</si>
  <si>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</si>
  <si>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</si>
  <si>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</si>
  <si>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</si>
  <si>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</si>
  <si>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</si>
  <si>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</si>
  <si>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</si>
  <si>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</si>
  <si>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</si>
  <si>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</si>
  <si>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</si>
  <si>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</si>
  <si>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</si>
  <si>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</si>
  <si>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</si>
  <si>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</si>
  <si>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</si>
  <si>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</si>
  <si>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</si>
  <si>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</si>
  <si>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</si>
  <si>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</si>
  <si>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</si>
  <si>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</si>
  <si>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</si>
  <si>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</si>
  <si>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</si>
  <si>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</si>
  <si>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</si>
  <si>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</si>
  <si>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</si>
  <si>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</si>
  <si>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</si>
  <si>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</si>
  <si>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</si>
  <si>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</si>
  <si>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</si>
  <si>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</si>
  <si>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</si>
  <si>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</si>
  <si>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</si>
  <si>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</si>
  <si>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</si>
  <si>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</si>
  <si>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</si>
  <si>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</si>
  <si>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</si>
  <si>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</si>
  <si>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</si>
  <si>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</si>
  <si>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</si>
  <si>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</si>
  <si>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</si>
  <si>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</si>
  <si>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</si>
  <si>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</si>
  <si>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</si>
  <si>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</si>
  <si>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</si>
  <si>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</si>
  <si>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</si>
  <si>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</si>
  <si>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</si>
  <si>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</si>
  <si>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</si>
  <si>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</si>
  <si>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</si>
  <si>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</si>
  <si>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</si>
  <si>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</si>
  <si>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</si>
  <si>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</si>
  <si>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</si>
  <si>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</si>
  <si>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</si>
  <si>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</si>
  <si>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</si>
  <si>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</si>
  <si>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</si>
  <si>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</si>
  <si>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</si>
  <si>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</si>
  <si>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</si>
  <si>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</si>
  <si>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</si>
  <si>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</si>
  <si>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</si>
  <si>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</si>
  <si>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</si>
  <si>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</si>
  <si>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</si>
  <si>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</si>
  <si>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</si>
  <si>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</si>
  <si>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</si>
  <si>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</si>
  <si>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</si>
  <si>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</si>
  <si>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</si>
  <si>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</si>
  <si>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</si>
  <si>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</si>
  <si>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</si>
  <si>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</si>
  <si>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</si>
  <si>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</si>
  <si>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</si>
  <si>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</si>
  <si>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</si>
  <si>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</si>
  <si>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</si>
  <si>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</si>
  <si>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</si>
  <si>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</si>
  <si>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</si>
  <si>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</si>
  <si>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</si>
  <si>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</si>
  <si>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</si>
  <si>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</si>
  <si>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</si>
  <si>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</si>
  <si>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</si>
  <si>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</si>
  <si>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</si>
  <si>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</si>
  <si>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</si>
  <si>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</si>
  <si>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</si>
  <si>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</si>
  <si>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</si>
  <si>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</si>
  <si>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</si>
  <si>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</si>
  <si>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</si>
  <si>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</si>
  <si>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</si>
  <si>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</si>
  <si>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</si>
  <si>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</si>
  <si>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</si>
  <si>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</si>
  <si>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</si>
  <si>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</si>
  <si>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</si>
  <si>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</si>
  <si>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</si>
  <si>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</si>
  <si>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</si>
  <si>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</si>
  <si>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</si>
  <si>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</si>
  <si>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</si>
  <si>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</si>
  <si>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</si>
  <si>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</si>
  <si>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</si>
  <si>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</si>
  <si>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</si>
  <si>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</si>
  <si>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</si>
  <si>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</si>
  <si>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</si>
  <si>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</si>
  <si>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</si>
  <si>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</si>
  <si>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</si>
  <si>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</si>
  <si>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</si>
  <si>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</si>
  <si>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</si>
  <si>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</si>
  <si>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</si>
  <si>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</si>
  <si>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</si>
  <si>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</si>
  <si>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</si>
  <si>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</si>
  <si>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</si>
  <si>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</si>
  <si>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</si>
  <si>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</si>
  <si>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</si>
  <si>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</si>
  <si>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</si>
  <si>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</si>
  <si>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</si>
  <si>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</si>
  <si>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</si>
  <si>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</si>
  <si>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</si>
  <si>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</si>
  <si>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</si>
  <si>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</si>
  <si>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</si>
  <si>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</si>
  <si>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</si>
  <si>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</si>
  <si>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</si>
  <si>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</si>
  <si>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</si>
  <si>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</si>
  <si>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</si>
  <si>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</si>
  <si>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</si>
  <si>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</si>
  <si>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</si>
  <si>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</si>
  <si>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</si>
  <si>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</si>
  <si>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</si>
  <si>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</si>
  <si>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</si>
  <si>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</si>
  <si>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</si>
  <si>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</si>
  <si>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</si>
  <si>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</si>
  <si>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</si>
  <si>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</si>
  <si>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</si>
  <si>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</si>
  <si>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</si>
  <si>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</si>
  <si>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</si>
  <si>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</si>
  <si>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</si>
  <si>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</si>
  <si>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</si>
  <si>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</si>
  <si>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</si>
  <si>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</si>
  <si>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</si>
  <si>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</si>
  <si>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</si>
  <si>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</si>
  <si>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</si>
  <si>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</si>
  <si>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</si>
  <si>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</si>
  <si>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</si>
  <si>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</si>
  <si>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</si>
  <si>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</si>
  <si>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</si>
  <si>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</si>
  <si>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</si>
  <si>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</si>
  <si>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</si>
  <si>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</si>
  <si>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</si>
  <si>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</si>
  <si>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</si>
  <si>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</si>
  <si>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</si>
  <si>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</si>
  <si>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</si>
  <si>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</si>
  <si>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</si>
  <si>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</si>
  <si>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</si>
  <si>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</si>
  <si>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</si>
  <si>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</si>
  <si>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</si>
  <si>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</si>
  <si>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</si>
  <si>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</si>
  <si>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</si>
  <si>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</si>
  <si>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</si>
  <si>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</si>
  <si>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</si>
  <si>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</si>
  <si>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</si>
  <si>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</si>
  <si>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</si>
  <si>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</si>
  <si>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</si>
  <si>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</si>
  <si>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</si>
  <si>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</si>
  <si>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</si>
  <si>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</si>
  <si>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</si>
  <si>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</si>
  <si>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</si>
  <si>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</si>
  <si>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</si>
  <si>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</si>
  <si>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</si>
  <si>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</si>
  <si>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</si>
  <si>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</si>
  <si>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</si>
  <si>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</si>
  <si>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</si>
  <si>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</si>
  <si>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</si>
  <si>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</si>
  <si>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</si>
  <si>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</si>
  <si>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</si>
  <si>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</si>
  <si>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</si>
  <si>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</si>
  <si>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</si>
  <si>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</si>
  <si>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</si>
  <si>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</si>
  <si>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</si>
  <si>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</si>
  <si>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</si>
  <si>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</si>
  <si>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</si>
  <si>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</si>
  <si>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</si>
  <si>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</si>
  <si>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</si>
  <si>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</si>
  <si>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</si>
  <si>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</si>
  <si>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</si>
  <si>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</si>
  <si>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</si>
  <si>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</si>
  <si>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</si>
  <si>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</si>
  <si>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</si>
  <si>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</si>
  <si>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</si>
  <si>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</si>
  <si>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</si>
  <si>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</si>
  <si>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</si>
  <si>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</si>
  <si>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</si>
  <si>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</si>
  <si>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</si>
  <si>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</si>
  <si>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</si>
  <si>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</si>
  <si>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</si>
  <si>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</si>
  <si>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</si>
  <si>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</si>
  <si>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</si>
  <si>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</si>
  <si>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</si>
  <si>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</si>
  <si>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</si>
  <si>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</si>
  <si>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</si>
  <si>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</si>
  <si>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</si>
  <si>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</si>
  <si>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</si>
  <si>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</si>
  <si>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</si>
  <si>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</si>
  <si>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</si>
  <si>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</si>
  <si>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</si>
  <si>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</si>
  <si>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</si>
  <si>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</si>
  <si>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</si>
  <si>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</si>
  <si>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</si>
  <si>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</si>
  <si>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</si>
  <si>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</si>
  <si>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</si>
  <si>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</si>
  <si>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</si>
  <si>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</si>
  <si>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</si>
  <si>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</si>
  <si>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</si>
  <si>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</si>
  <si>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</si>
  <si>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</si>
  <si>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</si>
  <si>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</si>
  <si>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</si>
  <si>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</si>
  <si>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</si>
  <si>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</si>
  <si>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</si>
  <si>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</si>
  <si>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</si>
  <si>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</si>
  <si>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</si>
  <si>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</si>
  <si>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</si>
  <si>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</si>
  <si>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</si>
  <si>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</si>
  <si>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</si>
  <si>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</si>
  <si>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</si>
  <si>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</si>
  <si>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</si>
  <si>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</si>
  <si>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</si>
  <si>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</si>
  <si>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</si>
  <si>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</si>
  <si>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</si>
  <si>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</si>
  <si>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</si>
  <si>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</si>
  <si>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</si>
  <si>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</si>
  <si>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</si>
  <si>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</si>
  <si>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</si>
  <si>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</si>
  <si>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</si>
  <si>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</si>
  <si>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</si>
  <si>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</si>
  <si>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</si>
  <si>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</si>
  <si>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</si>
  <si>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</si>
  <si>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</si>
  <si>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</si>
  <si>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</si>
  <si>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</si>
  <si>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</si>
  <si>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</si>
  <si>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</si>
  <si>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</si>
  <si>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</si>
  <si>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</si>
  <si>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</si>
  <si>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</si>
  <si>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</si>
  <si>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</si>
  <si>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</si>
  <si>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</si>
  <si>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</si>
  <si>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</si>
  <si>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</si>
  <si>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</si>
  <si>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</si>
  <si>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</si>
  <si>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</si>
  <si>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</si>
  <si>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</si>
  <si>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</si>
  <si>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</si>
  <si>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</si>
  <si>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</si>
  <si>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</si>
  <si>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</si>
  <si>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</si>
  <si>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</si>
  <si>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</si>
  <si>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</si>
  <si>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</si>
  <si>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</si>
  <si>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</si>
  <si>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</si>
  <si>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</si>
  <si>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</si>
  <si>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</si>
  <si>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</si>
  <si>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</si>
  <si>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</si>
  <si>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</si>
  <si>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</si>
  <si>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</si>
  <si>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</si>
  <si>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</si>
  <si>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</si>
  <si>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</si>
  <si>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</si>
  <si>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</si>
  <si>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</si>
  <si>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</si>
  <si>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</si>
  <si>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</si>
  <si>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</si>
  <si>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</si>
  <si>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</si>
  <si>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</si>
  <si>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</si>
  <si>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</si>
  <si>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</si>
  <si>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</si>
  <si>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</si>
  <si>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</si>
  <si>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</si>
  <si>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</si>
  <si>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</si>
  <si>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</si>
  <si>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</si>
  <si>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</si>
  <si>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</si>
  <si>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</si>
  <si>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</si>
  <si>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</si>
  <si>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</si>
  <si>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</si>
  <si>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</si>
  <si>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</si>
  <si>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</si>
  <si>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</si>
  <si>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</si>
  <si>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</si>
  <si>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</si>
  <si>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</si>
  <si>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</si>
  <si>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</si>
  <si>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</si>
  <si>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</si>
  <si>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</si>
  <si>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</si>
  <si>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</si>
  <si>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</si>
  <si>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</si>
  <si>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</si>
  <si>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</si>
  <si>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</si>
  <si>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</si>
  <si>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</si>
  <si>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</si>
  <si>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</si>
  <si>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</si>
  <si>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</si>
  <si>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</si>
  <si>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</si>
  <si>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</si>
  <si>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</si>
  <si>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</si>
  <si>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</si>
  <si>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</si>
  <si>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</si>
  <si>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</si>
  <si>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</si>
  <si>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</si>
  <si>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</si>
  <si>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</si>
  <si>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</si>
  <si>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</si>
  <si>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</si>
  <si>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</si>
  <si>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</si>
  <si>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</si>
  <si>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</si>
  <si>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</si>
  <si>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</si>
  <si>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</si>
  <si>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</si>
  <si>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</si>
  <si>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</si>
  <si>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</si>
  <si>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</si>
  <si>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</si>
  <si>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</si>
  <si>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</si>
  <si>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</si>
  <si>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</si>
  <si>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</si>
  <si>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</si>
  <si>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</si>
  <si>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</si>
  <si>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</si>
  <si>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</si>
  <si>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</si>
  <si>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</si>
  <si>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</si>
  <si>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</si>
  <si>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</si>
  <si>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</si>
  <si>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</si>
  <si>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</si>
  <si>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</si>
  <si>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</si>
  <si>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</si>
  <si>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</si>
  <si>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</si>
  <si>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</si>
  <si>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</si>
  <si>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</si>
  <si>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</si>
  <si>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</si>
  <si>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</si>
  <si>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</si>
  <si>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</si>
  <si>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</si>
  <si>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</si>
  <si>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</si>
  <si>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</si>
  <si>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</si>
  <si>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</si>
  <si>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</si>
  <si>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</si>
  <si>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</si>
  <si>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</si>
  <si>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</si>
  <si>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</si>
  <si>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</si>
  <si>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</si>
  <si>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</si>
  <si>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</si>
  <si>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</si>
  <si>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</si>
  <si>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</si>
  <si>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</si>
  <si>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</si>
  <si>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</si>
  <si>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</si>
  <si>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</si>
  <si>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</si>
  <si>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</si>
  <si>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</si>
  <si>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</si>
  <si>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</si>
  <si>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</si>
  <si>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</si>
  <si>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</si>
  <si>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</si>
  <si>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</si>
  <si>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</si>
  <si>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</si>
  <si>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</si>
  <si>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</si>
  <si>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</si>
  <si>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</si>
  <si>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</si>
  <si>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</si>
  <si>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</si>
  <si>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</si>
  <si>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</si>
  <si>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</si>
  <si>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</si>
  <si>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</si>
  <si>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</si>
  <si>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</si>
  <si>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</si>
  <si>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</si>
  <si>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</si>
  <si>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</si>
  <si>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</si>
  <si>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</si>
  <si>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</si>
  <si>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</si>
  <si>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</si>
  <si>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</si>
  <si>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</si>
  <si>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</si>
  <si>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</si>
  <si>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</si>
  <si>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</si>
  <si>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</si>
  <si>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</si>
  <si>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</si>
  <si>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</si>
  <si>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</si>
  <si>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</si>
  <si>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</si>
  <si>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</si>
  <si>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</si>
  <si>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</si>
  <si>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</si>
  <si>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</si>
  <si>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</si>
  <si>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</si>
  <si>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</si>
  <si>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</si>
  <si>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</si>
  <si>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</si>
  <si>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</si>
  <si>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</si>
  <si>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</si>
  <si>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</si>
  <si>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</si>
  <si>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</si>
  <si>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</si>
  <si>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</si>
  <si>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</si>
  <si>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</si>
  <si>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</si>
  <si>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</si>
  <si>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</si>
  <si>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</si>
  <si>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</si>
  <si>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</si>
  <si>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</si>
  <si>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</si>
  <si>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</si>
  <si>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</si>
  <si>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</si>
  <si>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</si>
  <si>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</si>
  <si>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</si>
  <si>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</si>
  <si>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</si>
  <si>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</si>
  <si>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</si>
  <si>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</si>
  <si>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</si>
  <si>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</si>
  <si>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</si>
  <si>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</si>
  <si>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</si>
  <si>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</si>
  <si>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</si>
  <si>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</si>
  <si>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</si>
  <si>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</si>
  <si>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</si>
  <si>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</si>
  <si>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</si>
  <si>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</si>
  <si>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</si>
  <si>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</si>
  <si>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</si>
  <si>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</si>
  <si>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</si>
  <si>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</si>
  <si>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</si>
  <si>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</si>
  <si>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</si>
  <si>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</si>
  <si>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</si>
  <si>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</si>
  <si>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</si>
  <si>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</si>
  <si>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</si>
  <si>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</si>
  <si>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</si>
  <si>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</si>
  <si>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</si>
  <si>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</si>
  <si>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</si>
  <si>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</si>
  <si>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</si>
  <si>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</si>
  <si>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</si>
  <si>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</si>
  <si>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</si>
  <si>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</si>
  <si>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</si>
  <si>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</si>
  <si>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</si>
  <si>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</si>
  <si>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</si>
  <si>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</si>
  <si>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</si>
  <si>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</si>
  <si>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</si>
  <si>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</si>
  <si>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</si>
  <si>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</si>
  <si>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</si>
  <si>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</si>
  <si>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</si>
  <si>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</si>
  <si>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</si>
  <si>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</si>
  <si>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</si>
  <si>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</si>
  <si>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</si>
  <si>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</si>
  <si>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</si>
  <si>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</si>
  <si>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</si>
  <si>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</si>
  <si>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</si>
  <si>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</si>
  <si>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</si>
  <si>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</si>
  <si>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</si>
  <si>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</si>
  <si>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</si>
  <si>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</si>
  <si>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</si>
  <si>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</si>
  <si>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</si>
  <si>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</si>
  <si>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</si>
  <si>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</si>
  <si>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</si>
  <si>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</si>
  <si>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</si>
  <si>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</si>
  <si>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</si>
  <si>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</si>
  <si>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</si>
  <si>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</si>
  <si>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</si>
  <si>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</si>
  <si>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</si>
  <si>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</si>
  <si>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</si>
  <si>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</si>
  <si>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</si>
  <si>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</si>
  <si>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</si>
  <si>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</si>
  <si>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</si>
  <si>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</si>
  <si>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</si>
  <si>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</si>
  <si>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</si>
  <si>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</si>
  <si>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</si>
  <si>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</si>
  <si>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</si>
  <si>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</si>
  <si>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</si>
  <si>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</si>
  <si>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</si>
  <si>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</si>
  <si>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</si>
  <si>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</si>
  <si>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</si>
  <si>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</si>
  <si>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</si>
  <si>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</si>
  <si>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</si>
  <si>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</si>
  <si>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</si>
  <si>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</si>
  <si>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</si>
  <si>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</si>
  <si>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</si>
  <si>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</si>
  <si>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</si>
  <si>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</si>
  <si>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</si>
  <si>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</si>
  <si>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</si>
  <si>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</si>
  <si>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</si>
  <si>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</si>
  <si>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</si>
  <si>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</si>
  <si>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</si>
  <si>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</si>
  <si>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</si>
  <si>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</si>
  <si>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</si>
  <si>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</si>
  <si>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</si>
  <si>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</si>
  <si>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</si>
  <si>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</si>
  <si>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</si>
  <si>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</si>
  <si>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</si>
  <si>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</si>
  <si>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</si>
  <si>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</si>
  <si>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</si>
  <si>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</si>
  <si>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</si>
  <si>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</si>
  <si>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</si>
  <si>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</si>
  <si>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</si>
  <si>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</si>
  <si>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</si>
  <si>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</si>
  <si>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</si>
  <si>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</si>
  <si>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</si>
  <si>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</si>
  <si>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</si>
  <si>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</si>
  <si>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</si>
  <si>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</si>
  <si>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</si>
  <si>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</si>
  <si>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</si>
  <si>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</si>
  <si>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</si>
  <si>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</si>
  <si>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</si>
  <si>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</si>
  <si>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</si>
  <si>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</si>
  <si>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</si>
  <si>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</si>
  <si>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</si>
  <si>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</si>
  <si>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</si>
  <si>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</si>
  <si>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</si>
  <si>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</si>
  <si>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</si>
  <si>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</si>
  <si>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</si>
  <si>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</si>
  <si>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</si>
  <si>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</si>
  <si>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</si>
  <si>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</si>
  <si>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</si>
  <si>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</si>
  <si>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</si>
  <si>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</si>
  <si>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</si>
  <si>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</si>
  <si>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</si>
  <si>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</si>
  <si>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</si>
  <si>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</si>
  <si>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</si>
  <si>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</si>
  <si>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</si>
  <si>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</si>
  <si>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</si>
  <si>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</si>
  <si>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</si>
  <si>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</si>
  <si>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</si>
  <si>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</si>
  <si>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</si>
  <si>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</si>
  <si>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</si>
  <si>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</si>
  <si>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</si>
  <si>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</si>
  <si>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</si>
  <si>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</si>
  <si>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</si>
  <si>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</si>
  <si>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</si>
  <si>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</si>
  <si>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</si>
  <si>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</si>
  <si>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</si>
  <si>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</si>
  <si>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</si>
  <si>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</si>
  <si>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</si>
  <si>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</si>
  <si>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</si>
  <si>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</si>
  <si>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</si>
  <si>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</si>
  <si>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</si>
  <si>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</si>
  <si>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</si>
  <si>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</si>
  <si>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</si>
  <si>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</si>
  <si>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</si>
  <si>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</si>
  <si>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</si>
  <si>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</si>
  <si>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</si>
  <si>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</si>
  <si>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</si>
  <si>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</si>
  <si>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</si>
  <si>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</si>
  <si>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</si>
  <si>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</si>
  <si>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</si>
  <si>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</si>
  <si>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</si>
  <si>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</si>
  <si>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</si>
  <si>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</si>
  <si>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</si>
  <si>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</si>
  <si>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</si>
  <si>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</si>
  <si>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</si>
  <si>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</si>
  <si>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</si>
  <si>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</si>
  <si>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</si>
  <si>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</si>
  <si>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</si>
  <si>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</si>
  <si>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</si>
  <si>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</si>
  <si>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</si>
  <si>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</si>
  <si>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</si>
  <si>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</si>
  <si>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</si>
  <si>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</si>
  <si>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</si>
  <si>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</si>
  <si>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</si>
  <si>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</si>
  <si>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</si>
  <si>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</si>
  <si>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</si>
  <si>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</si>
  <si>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</si>
  <si>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</si>
  <si>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</si>
  <si>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</si>
  <si>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</si>
  <si>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</si>
  <si>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</si>
  <si>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</si>
  <si>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</si>
  <si>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</si>
  <si>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</si>
  <si>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</si>
  <si>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</si>
  <si>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</si>
  <si>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</si>
  <si>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</si>
  <si>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</si>
  <si>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</si>
  <si>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</si>
  <si>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</si>
  <si>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</si>
  <si>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</si>
  <si>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</si>
  <si>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</si>
  <si>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</si>
  <si>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</si>
  <si>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</si>
  <si>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</si>
  <si>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</si>
  <si>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</si>
  <si>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</si>
  <si>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</si>
  <si>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</si>
  <si>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</si>
  <si>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</si>
  <si>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</si>
  <si>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</si>
  <si>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</si>
  <si>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</si>
  <si>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</si>
  <si>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</si>
  <si>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</si>
  <si>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</si>
  <si>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</si>
  <si>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</si>
  <si>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</si>
  <si>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</si>
  <si>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</si>
  <si>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</si>
  <si>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</si>
  <si>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</si>
  <si>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</si>
  <si>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</si>
  <si>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</si>
  <si>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</si>
  <si>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</si>
  <si>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</si>
  <si>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</si>
  <si>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</si>
  <si>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</si>
  <si>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</si>
  <si>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</si>
  <si>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</si>
  <si>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</si>
  <si>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</si>
  <si>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</si>
  <si>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</si>
  <si>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</si>
  <si>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</si>
  <si>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</si>
  <si>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</si>
  <si>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</si>
  <si>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</si>
  <si>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</si>
  <si>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</si>
  <si>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</si>
  <si>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</si>
  <si>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</si>
  <si>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</si>
  <si>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</si>
  <si>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</si>
  <si>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</si>
  <si>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</si>
  <si>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</si>
  <si>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</si>
  <si>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</si>
  <si>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</si>
  <si>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</si>
  <si>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</si>
  <si>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</si>
  <si>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</si>
  <si>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</si>
  <si>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</si>
  <si>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</si>
  <si>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</si>
  <si>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</si>
  <si>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</si>
  <si>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</si>
  <si>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</si>
  <si>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</si>
  <si>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</si>
  <si>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</si>
  <si>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</si>
  <si>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</si>
  <si>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</si>
  <si>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</si>
  <si>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</si>
  <si>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</si>
  <si>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</si>
  <si>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</si>
  <si>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</si>
  <si>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</si>
  <si>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</si>
  <si>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</si>
  <si>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</si>
  <si>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</si>
  <si>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</si>
  <si>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</si>
  <si>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</si>
  <si>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</si>
  <si>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</si>
  <si>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</si>
  <si>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</si>
  <si>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</si>
  <si>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</si>
  <si>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</si>
  <si>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</si>
  <si>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</si>
  <si>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</si>
  <si>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</si>
  <si>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</si>
  <si>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</si>
  <si>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</si>
  <si>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</si>
  <si>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</si>
  <si>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</si>
  <si>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</si>
  <si>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</si>
  <si>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</si>
  <si>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</si>
  <si>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</si>
  <si>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</si>
  <si>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</si>
  <si>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</si>
  <si>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</si>
  <si>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</si>
  <si>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</si>
  <si>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</si>
  <si>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</si>
  <si>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</si>
  <si>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</si>
  <si>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</si>
  <si>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</si>
  <si>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</si>
  <si>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</si>
  <si>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</si>
  <si>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</si>
  <si>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</si>
  <si>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</si>
  <si>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</si>
  <si>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</si>
  <si>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</si>
  <si>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</si>
  <si>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</si>
  <si>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</si>
  <si>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</si>
  <si>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</si>
  <si>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</si>
  <si>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</si>
  <si>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</si>
  <si>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</si>
  <si>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</si>
  <si>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</si>
  <si>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</si>
  <si>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</si>
  <si>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</si>
  <si>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</si>
  <si>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</si>
  <si>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</si>
  <si>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</si>
  <si>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</si>
  <si>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</si>
  <si>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</si>
  <si>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</si>
  <si>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</si>
  <si>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</si>
  <si>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</si>
  <si>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</si>
  <si>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</si>
  <si>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</si>
  <si>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</si>
  <si>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</si>
  <si>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</si>
  <si>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</si>
  <si>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</si>
  <si>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</si>
  <si>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</si>
  <si>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</si>
  <si>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</si>
  <si>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</si>
  <si>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</si>
  <si>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</si>
  <si>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</si>
  <si>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</si>
  <si>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</si>
  <si>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</si>
  <si>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</si>
  <si>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</si>
  <si>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</si>
  <si>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</si>
  <si>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</si>
  <si>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</si>
  <si>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</si>
  <si>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</si>
  <si>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</si>
  <si>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</si>
  <si>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</si>
  <si>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</si>
  <si>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</si>
  <si>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</si>
  <si>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</si>
  <si>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</si>
  <si>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</si>
  <si>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</si>
  <si>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</si>
  <si>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</si>
  <si>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</si>
  <si>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</si>
  <si>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</si>
  <si>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</si>
  <si>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</si>
  <si>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</si>
  <si>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</si>
  <si>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</si>
  <si>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</si>
  <si>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</si>
  <si>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</si>
  <si>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</si>
  <si>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</si>
  <si>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</si>
  <si>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</si>
  <si>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</si>
  <si>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</si>
  <si>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</si>
  <si>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</si>
  <si>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</si>
  <si>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</si>
  <si>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</si>
  <si>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</si>
  <si>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</si>
  <si>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</si>
  <si>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</si>
  <si>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</si>
  <si>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</si>
  <si>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</si>
  <si>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</si>
  <si>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</si>
  <si>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</si>
  <si>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</si>
  <si>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</si>
  <si>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</si>
  <si>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</si>
  <si>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</si>
  <si>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</si>
  <si>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</si>
  <si>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</si>
  <si>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</si>
  <si>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</si>
  <si>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</si>
  <si>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</si>
  <si>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</si>
  <si>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</si>
  <si>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</si>
  <si>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</si>
  <si>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</si>
  <si>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</si>
  <si>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</si>
  <si>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</si>
  <si>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</si>
  <si>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</si>
  <si>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</si>
  <si>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</si>
  <si>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</si>
  <si>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</si>
  <si>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</si>
  <si>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</si>
  <si>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</si>
  <si>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</si>
  <si>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</si>
  <si>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</si>
  <si>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</si>
  <si>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</si>
  <si>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</si>
  <si>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</si>
  <si>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</si>
  <si>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</si>
  <si>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</si>
  <si>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</si>
  <si>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</si>
  <si>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</si>
  <si>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</si>
  <si>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</si>
  <si>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</si>
  <si>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</si>
  <si>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</si>
  <si>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</si>
  <si>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</si>
  <si>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</si>
  <si>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</si>
  <si>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</si>
  <si>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</si>
  <si>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</si>
  <si>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</si>
  <si>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</si>
  <si>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</si>
  <si>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</si>
  <si>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</si>
  <si>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</si>
  <si>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</si>
  <si>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</si>
  <si>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</si>
  <si>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</si>
  <si>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</si>
  <si>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</si>
  <si>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</si>
  <si>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</si>
  <si>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</si>
  <si>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</si>
  <si>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</si>
  <si>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</si>
  <si>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</si>
  <si>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</si>
  <si>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</si>
  <si>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</si>
  <si>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</si>
  <si>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</si>
  <si>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</si>
  <si>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</si>
  <si>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</si>
  <si>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</si>
  <si>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</si>
  <si>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</si>
  <si>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</si>
  <si>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</si>
  <si>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</si>
  <si>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</si>
  <si>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</si>
  <si>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</si>
  <si>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</si>
  <si>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</si>
  <si>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</si>
  <si>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</si>
  <si>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</si>
  <si>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</si>
  <si>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</si>
  <si>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</si>
  <si>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</si>
  <si>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</si>
  <si>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</si>
  <si>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</si>
  <si>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</si>
  <si>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</si>
  <si>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</si>
  <si>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</si>
  <si>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</si>
  <si>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</si>
  <si>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</si>
  <si>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</si>
  <si>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</si>
  <si>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</si>
  <si>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</si>
  <si>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</si>
  <si>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</si>
  <si>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</si>
  <si>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</si>
  <si>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</si>
  <si>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</si>
  <si>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</si>
  <si>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</si>
  <si>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</si>
  <si>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</si>
  <si>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</si>
  <si>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</si>
  <si>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</si>
  <si>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</si>
  <si>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</si>
  <si>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</si>
  <si>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</si>
  <si>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</si>
  <si>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</si>
  <si>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</si>
  <si>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</si>
  <si>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</si>
  <si>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</si>
  <si>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</si>
  <si>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</si>
  <si>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</si>
  <si>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</si>
  <si>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</si>
  <si>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</si>
  <si>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</si>
  <si>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</si>
  <si>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</si>
  <si>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</si>
  <si>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</si>
  <si>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</si>
  <si>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</si>
  <si>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</si>
  <si>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</si>
  <si>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</si>
  <si>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</si>
  <si>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</si>
  <si>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</si>
  <si>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</si>
  <si>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</si>
  <si>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</si>
  <si>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</si>
  <si>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</si>
  <si>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</si>
  <si>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</si>
  <si>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</si>
  <si>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</si>
  <si>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</si>
  <si>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</si>
  <si>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</si>
  <si>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</si>
  <si>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</si>
  <si>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</si>
  <si>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</si>
  <si>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</si>
  <si>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</si>
  <si>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</si>
  <si>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</si>
  <si>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</si>
  <si>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</si>
  <si>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</si>
  <si>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</si>
  <si>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</si>
  <si>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</si>
  <si>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</si>
  <si>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</si>
  <si>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</si>
  <si>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</si>
  <si>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</si>
  <si>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</si>
  <si>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</si>
  <si>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</si>
  <si>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</si>
  <si>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</si>
  <si>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</si>
  <si>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</si>
  <si>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</si>
  <si>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</si>
  <si>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</si>
  <si>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</si>
  <si>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</si>
  <si>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</si>
  <si>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</si>
  <si>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</si>
  <si>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</si>
  <si>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</si>
  <si>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</si>
  <si>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</si>
  <si>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</si>
  <si>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</si>
  <si>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</si>
  <si>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</si>
  <si>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</si>
  <si>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</si>
  <si>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</si>
  <si>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</si>
  <si>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</si>
  <si>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</si>
  <si>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</si>
  <si>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</si>
  <si>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</si>
  <si>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</si>
  <si>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</si>
  <si>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</si>
  <si>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</si>
  <si>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</si>
  <si>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</si>
  <si>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</si>
  <si>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</si>
  <si>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</si>
  <si>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</si>
  <si>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</si>
  <si>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</si>
  <si>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</si>
  <si>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</si>
  <si>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</si>
  <si>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</si>
  <si>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</si>
  <si>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</si>
  <si>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</si>
  <si>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</si>
  <si>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</si>
  <si>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</si>
  <si>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</si>
  <si>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</si>
  <si>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</si>
  <si>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</si>
  <si>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</si>
  <si>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</si>
  <si>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</si>
  <si>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</si>
  <si>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</si>
  <si>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</si>
  <si>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</si>
  <si>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</si>
  <si>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</si>
  <si>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</si>
  <si>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</si>
  <si>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</si>
  <si>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</si>
  <si>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</si>
  <si>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</si>
  <si>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</si>
  <si>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</si>
  <si>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</si>
  <si>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</si>
  <si>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</si>
  <si>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</si>
  <si>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</si>
  <si>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</si>
  <si>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</si>
  <si>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</si>
  <si>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</si>
  <si>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</si>
  <si>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</si>
  <si>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</si>
  <si>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</si>
  <si>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</si>
  <si>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</si>
  <si>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</si>
  <si>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</si>
  <si>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</si>
  <si>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</si>
  <si>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</si>
  <si>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</si>
  <si>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</si>
  <si>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</si>
  <si>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</si>
  <si>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</si>
  <si>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</si>
  <si>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</si>
  <si>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</si>
  <si>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</si>
  <si>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</si>
  <si>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</si>
  <si>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</si>
  <si>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</si>
  <si>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</si>
  <si>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</si>
  <si>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</si>
  <si>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</si>
  <si>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</si>
  <si>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</si>
  <si>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</si>
  <si>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</si>
  <si>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</si>
  <si>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</si>
  <si>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</si>
  <si>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</si>
  <si>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</si>
  <si>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</si>
  <si>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</si>
  <si>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</si>
  <si>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</si>
  <si>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</si>
  <si>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</si>
  <si>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</si>
  <si>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</si>
  <si>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</si>
  <si>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</si>
  <si>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</si>
  <si>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</si>
  <si>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</si>
  <si>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</si>
  <si>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</si>
  <si>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</si>
  <si>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</si>
  <si>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</si>
  <si>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</si>
  <si>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</si>
  <si>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</si>
  <si>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</si>
  <si>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</si>
  <si>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</si>
  <si>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</si>
  <si>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</si>
  <si>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</si>
  <si>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</si>
  <si>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</si>
  <si>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</si>
  <si>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</si>
  <si>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</si>
  <si>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</si>
  <si>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</si>
  <si>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</si>
  <si>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</si>
  <si>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</si>
  <si>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</si>
  <si>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</si>
  <si>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</si>
  <si>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</si>
  <si>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</si>
  <si>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</si>
  <si>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</si>
  <si>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</si>
  <si>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</si>
  <si>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</si>
  <si>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</si>
  <si>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</si>
  <si>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</si>
  <si>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</si>
  <si>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</si>
  <si>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</si>
  <si>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</si>
  <si>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</si>
  <si>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</si>
  <si>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</si>
  <si>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</si>
  <si>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</si>
  <si>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</si>
  <si>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</si>
  <si>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</si>
  <si>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</si>
  <si>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</si>
  <si>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</si>
  <si>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</si>
  <si>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</si>
  <si>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</si>
  <si>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</si>
  <si>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</si>
  <si>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</si>
  <si>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</si>
  <si>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</si>
  <si>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</si>
  <si>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</si>
  <si>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</si>
  <si>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</si>
  <si>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</si>
  <si>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</si>
  <si>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</si>
  <si>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</si>
  <si>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</si>
  <si>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</si>
  <si>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</si>
  <si>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</si>
  <si>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</si>
  <si>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</si>
  <si>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</si>
  <si>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</si>
  <si>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</si>
  <si>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</si>
  <si>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</si>
  <si>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</si>
  <si>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</si>
  <si>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</si>
  <si>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</si>
  <si>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</si>
  <si>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</si>
  <si>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</si>
  <si>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</si>
  <si>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</si>
  <si>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</si>
  <si>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</si>
  <si>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</si>
  <si>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</si>
  <si>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</si>
  <si>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</si>
  <si>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</si>
  <si>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</si>
  <si>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</si>
  <si>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</si>
  <si>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</si>
  <si>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</si>
  <si>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</si>
  <si>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</si>
  <si>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</si>
  <si>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</si>
  <si>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</si>
  <si>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</si>
  <si>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</si>
  <si>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</si>
  <si>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</si>
  <si>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</si>
  <si>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</si>
  <si>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</si>
  <si>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</si>
  <si>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</si>
  <si>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</si>
  <si>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</si>
  <si>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</si>
  <si>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</si>
  <si>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</si>
  <si>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</si>
  <si>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</si>
  <si>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</si>
  <si>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</si>
  <si>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</si>
  <si>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</si>
  <si>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</si>
  <si>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</si>
  <si>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</si>
  <si>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</si>
  <si>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</si>
  <si>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</si>
  <si>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</si>
  <si>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</si>
  <si>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</si>
  <si>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</si>
  <si>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</si>
  <si>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</si>
  <si>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</si>
  <si>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</si>
  <si>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</si>
  <si>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</si>
  <si>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</si>
  <si>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</si>
  <si>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</si>
  <si>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</si>
  <si>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</si>
  <si>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</si>
  <si>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</si>
  <si>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</si>
  <si>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</si>
  <si>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</si>
  <si>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</si>
  <si>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</si>
  <si>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</si>
  <si>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</si>
  <si>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</si>
  <si>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</si>
  <si>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</si>
  <si>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</si>
  <si>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</si>
  <si>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</si>
  <si>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</si>
  <si>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</si>
  <si>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</si>
  <si>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</si>
  <si>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</si>
  <si>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</si>
  <si>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</si>
  <si>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</si>
  <si>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</si>
  <si>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</si>
  <si>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</si>
  <si>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</si>
  <si>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</si>
  <si>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</si>
  <si>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</si>
  <si>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</si>
  <si>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</si>
  <si>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</si>
  <si>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</si>
  <si>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</si>
  <si>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</si>
  <si>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</si>
  <si>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</si>
  <si>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</si>
  <si>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</si>
  <si>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</si>
  <si>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</si>
  <si>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</si>
  <si>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</si>
  <si>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</si>
  <si>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</si>
  <si>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</si>
  <si>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</si>
  <si>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</si>
  <si>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</si>
  <si>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</si>
  <si>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</si>
  <si>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</si>
  <si>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</si>
  <si>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</si>
  <si>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</si>
  <si>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</si>
  <si>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</si>
  <si>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</si>
  <si>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</si>
  <si>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</si>
  <si>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</si>
  <si>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</si>
  <si>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</si>
  <si>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</si>
  <si>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</si>
  <si>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</si>
  <si>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</si>
  <si>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</si>
  <si>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</si>
  <si>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</si>
  <si>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</si>
  <si>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</si>
  <si>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</si>
  <si>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</si>
  <si>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</si>
  <si>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</si>
  <si>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</si>
  <si>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</si>
  <si>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</si>
  <si>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</si>
  <si>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</si>
  <si>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</si>
  <si>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</si>
  <si>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</si>
  <si>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</si>
  <si>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</si>
  <si>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</si>
  <si>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</si>
  <si>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</si>
  <si>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</si>
  <si>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</si>
  <si>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</si>
  <si>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</si>
  <si>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</si>
  <si>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</si>
  <si>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</si>
  <si>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</si>
  <si>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</si>
  <si>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</si>
  <si>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</si>
  <si>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</si>
  <si>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</si>
  <si>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</si>
  <si>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</si>
  <si>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</si>
  <si>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</si>
  <si>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</si>
  <si>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</si>
  <si>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</si>
  <si>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</si>
  <si>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</si>
  <si>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</si>
  <si>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</si>
  <si>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</si>
  <si>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</si>
  <si>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</si>
  <si>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</si>
  <si>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</si>
  <si>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</si>
  <si>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</si>
  <si>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</si>
  <si>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</si>
  <si>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</si>
  <si>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</si>
  <si>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</si>
  <si>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</si>
  <si>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</si>
  <si>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</si>
  <si>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</si>
  <si>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</si>
  <si>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</si>
  <si>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</si>
  <si>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</si>
  <si>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</si>
  <si>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</si>
  <si>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</si>
  <si>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</si>
  <si>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</si>
  <si>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</si>
  <si>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</si>
  <si>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</si>
  <si>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</si>
  <si>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</si>
  <si>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</si>
  <si>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</si>
  <si>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</si>
  <si>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</si>
  <si>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</si>
  <si>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</si>
  <si>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</si>
  <si>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</si>
  <si>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</si>
  <si>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</si>
  <si>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</si>
  <si>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</si>
  <si>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</si>
  <si>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</si>
  <si>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</si>
  <si>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</si>
  <si>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</si>
  <si>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</si>
  <si>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</si>
  <si>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</si>
  <si>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</si>
  <si>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</si>
  <si>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</si>
  <si>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</si>
  <si>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</si>
  <si>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</si>
  <si>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</si>
  <si>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</si>
  <si>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</si>
  <si>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</si>
  <si>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</si>
  <si>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</si>
  <si>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</si>
  <si>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</si>
  <si>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</si>
  <si>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</si>
  <si>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</si>
  <si>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</si>
  <si>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</si>
  <si>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</si>
  <si>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</si>
  <si>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</si>
  <si>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</si>
  <si>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</si>
  <si>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</si>
  <si>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</si>
  <si>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</si>
  <si>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</si>
  <si>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</si>
  <si>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</si>
  <si>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</si>
  <si>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</si>
  <si>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</si>
  <si>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</si>
  <si>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</si>
  <si>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</si>
  <si>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</si>
  <si>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</si>
  <si>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</si>
  <si>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</si>
  <si>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</si>
  <si>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</si>
  <si>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</si>
  <si>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</si>
  <si>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</si>
  <si>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</si>
  <si>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</si>
  <si>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</si>
  <si>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</si>
  <si>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</si>
  <si>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</si>
  <si>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</si>
  <si>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</si>
  <si>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</si>
  <si>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</si>
  <si>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</si>
  <si>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</si>
  <si>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</si>
  <si>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</si>
  <si>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</si>
  <si>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</si>
  <si>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</si>
  <si>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</si>
  <si>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</si>
  <si>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</si>
  <si>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</si>
  <si>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</si>
  <si>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</si>
  <si>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</si>
  <si>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</si>
  <si>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</si>
  <si>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</si>
  <si>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</si>
  <si>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</si>
  <si>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</si>
  <si>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</si>
  <si>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</si>
  <si>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</si>
  <si>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</si>
  <si>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</si>
  <si>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</si>
  <si>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</si>
  <si>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</si>
  <si>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</si>
  <si>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</si>
  <si>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</si>
  <si>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</si>
  <si>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</si>
  <si>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</si>
  <si>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</si>
  <si>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</si>
  <si>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</si>
  <si>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</si>
  <si>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</si>
  <si>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</si>
  <si>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</si>
  <si>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</si>
  <si>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</si>
  <si>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</si>
  <si>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</si>
  <si>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</si>
  <si>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</si>
  <si>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</si>
  <si>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</si>
  <si>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</si>
  <si>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</si>
  <si>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</si>
  <si>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</si>
  <si>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</si>
  <si>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</si>
  <si>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</si>
  <si>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</si>
  <si>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</si>
  <si>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</si>
  <si>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</si>
  <si>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</si>
  <si>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</si>
  <si>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</si>
  <si>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</si>
  <si>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</si>
  <si>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</si>
  <si>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</si>
  <si>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</si>
  <si>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</si>
  <si>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</si>
  <si>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</si>
  <si>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</si>
  <si>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</si>
  <si>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</si>
  <si>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</si>
  <si>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</si>
  <si>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</si>
  <si>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</si>
  <si>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</si>
  <si>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</si>
  <si>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</si>
  <si>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</si>
  <si>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</si>
  <si>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</si>
  <si>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</si>
  <si>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</si>
  <si>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</si>
  <si>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</si>
  <si>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</si>
  <si>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</si>
  <si>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</si>
  <si>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</si>
  <si>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</si>
  <si>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</si>
  <si>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</si>
  <si>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</si>
  <si>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</si>
  <si>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</si>
  <si>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</si>
  <si>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</si>
  <si>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</si>
  <si>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</si>
  <si>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</si>
  <si>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</si>
  <si>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</si>
  <si>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</si>
  <si>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</si>
  <si>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</si>
  <si>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</si>
  <si>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</si>
  <si>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</si>
  <si>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</si>
  <si>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</si>
  <si>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</si>
  <si>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</si>
  <si>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</si>
  <si>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</si>
  <si>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</si>
  <si>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</si>
  <si>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</si>
  <si>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</si>
  <si>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</si>
  <si>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</si>
  <si>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</si>
  <si>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</si>
  <si>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</si>
  <si>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</si>
  <si>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</si>
  <si>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</si>
  <si>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</si>
  <si>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</si>
  <si>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</si>
  <si>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</si>
  <si>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</si>
  <si>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</si>
  <si>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</si>
  <si>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</si>
  <si>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</si>
  <si>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</si>
  <si>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</si>
  <si>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</si>
  <si>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</si>
  <si>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</si>
  <si>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</si>
  <si>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</si>
  <si>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</si>
  <si>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</si>
  <si>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</si>
  <si>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</si>
  <si>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</si>
  <si>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</si>
  <si>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</si>
  <si>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</si>
  <si>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</si>
  <si>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</si>
  <si>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</si>
  <si>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</si>
  <si>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</si>
  <si>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</si>
  <si>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</si>
  <si>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</si>
  <si>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</si>
  <si>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</si>
  <si>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</si>
  <si>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</si>
  <si>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</si>
  <si>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</si>
  <si>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</si>
  <si>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</si>
  <si>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</si>
  <si>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</si>
  <si>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</si>
  <si>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</si>
  <si>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</si>
  <si>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</si>
  <si>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</si>
  <si>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</si>
  <si>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</si>
  <si>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</si>
  <si>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</si>
  <si>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</si>
  <si>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</si>
  <si>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</si>
  <si>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</si>
  <si>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</si>
  <si>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</si>
  <si>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</si>
  <si>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</si>
  <si>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</si>
  <si>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</si>
  <si>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</si>
  <si>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</si>
  <si>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</si>
  <si>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</si>
  <si>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</si>
  <si>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</si>
  <si>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</si>
  <si>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</si>
  <si>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</si>
  <si>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</si>
  <si>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</si>
  <si>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</si>
  <si>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</si>
  <si>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</si>
  <si>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</si>
  <si>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</si>
  <si>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</si>
  <si>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</si>
  <si>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</si>
  <si>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</si>
  <si>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</si>
  <si>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</si>
  <si>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</si>
  <si>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</si>
  <si>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</si>
  <si>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</si>
  <si>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</si>
  <si>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</si>
  <si>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</si>
  <si>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</si>
  <si>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</si>
  <si>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</si>
  <si>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</si>
  <si>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</si>
  <si>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</si>
  <si>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</si>
  <si>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</si>
  <si>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</si>
  <si>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</si>
  <si>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</si>
  <si>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</si>
  <si>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</si>
  <si>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</si>
  <si>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</si>
  <si>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</si>
  <si>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</si>
  <si>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</si>
  <si>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</si>
  <si>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</si>
  <si>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</si>
  <si>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</si>
  <si>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</si>
  <si>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</si>
  <si>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</si>
  <si>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</si>
  <si>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</si>
  <si>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</si>
  <si>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</si>
  <si>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</si>
  <si>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</si>
  <si>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</si>
  <si>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</si>
  <si>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</si>
  <si>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</si>
  <si>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</si>
  <si>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</si>
  <si>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</si>
  <si>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</si>
  <si>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</si>
  <si>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</si>
  <si>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</si>
  <si>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</si>
  <si>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</si>
  <si>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</si>
  <si>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</si>
  <si>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</si>
  <si>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</si>
  <si>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</si>
  <si>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</si>
  <si>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</si>
  <si>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</si>
  <si>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</si>
  <si>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</si>
  <si>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</si>
  <si>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</si>
  <si>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</si>
  <si>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</si>
  <si>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</si>
  <si>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</si>
  <si>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</si>
  <si>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</si>
  <si>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</si>
  <si>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</si>
  <si>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</si>
  <si>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</si>
  <si>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</si>
  <si>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</si>
  <si>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</si>
  <si>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</si>
  <si>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</si>
  <si>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</si>
  <si>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</si>
  <si>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</si>
  <si>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</si>
  <si>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</si>
  <si>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</si>
  <si>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</si>
  <si>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</si>
  <si>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</si>
  <si>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</si>
  <si>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</si>
  <si>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</si>
  <si>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</si>
  <si>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</si>
  <si>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</si>
  <si>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</si>
  <si>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</si>
  <si>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</si>
  <si>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</si>
  <si>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</si>
  <si>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</si>
  <si>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</si>
  <si>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</si>
  <si>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</si>
  <si>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</si>
  <si>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</si>
  <si>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</si>
  <si>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</si>
  <si>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</si>
  <si>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</si>
  <si>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</si>
  <si>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</si>
  <si>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</si>
  <si>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</si>
  <si>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</si>
  <si>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</si>
  <si>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</si>
  <si>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</si>
  <si>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</si>
  <si>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</si>
  <si>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</si>
  <si>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</si>
  <si>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</si>
  <si>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</si>
  <si>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</si>
  <si>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</si>
  <si>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</si>
  <si>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</si>
  <si>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</si>
  <si>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</si>
  <si>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</si>
  <si>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</si>
  <si>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</si>
  <si>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</si>
  <si>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</si>
  <si>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</si>
  <si>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</si>
  <si>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</si>
  <si>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</si>
  <si>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</si>
  <si>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</si>
  <si>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</si>
  <si>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</si>
  <si>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</si>
  <si>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</si>
  <si>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</si>
  <si>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</si>
  <si>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</si>
  <si>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</si>
  <si>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</si>
  <si>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</si>
  <si>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</si>
  <si>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</si>
  <si>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</si>
  <si>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</si>
  <si>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</si>
  <si>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</si>
  <si>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</si>
  <si>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</si>
  <si>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</si>
  <si>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</si>
  <si>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</si>
  <si>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</si>
  <si>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</si>
  <si>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</si>
  <si>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</si>
  <si>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</si>
  <si>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</si>
  <si>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</si>
  <si>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</si>
  <si>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</si>
  <si>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</si>
  <si>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</si>
  <si>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</si>
  <si>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</si>
  <si>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</si>
  <si>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</si>
  <si>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</si>
  <si>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</si>
  <si>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</si>
  <si>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</si>
  <si>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</si>
  <si>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</si>
  <si>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</si>
  <si>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</si>
  <si>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</si>
  <si>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</si>
  <si>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</si>
  <si>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</si>
  <si>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</si>
  <si>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</si>
  <si>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</si>
  <si>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</si>
  <si>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</si>
  <si>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</si>
  <si>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</si>
  <si>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</si>
  <si>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</si>
  <si>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</si>
  <si>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</si>
  <si>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</si>
  <si>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</si>
  <si>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</si>
  <si>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</si>
  <si>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</si>
  <si>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</si>
  <si>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</si>
  <si>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</si>
  <si>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</si>
  <si>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</si>
  <si>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</si>
  <si>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</si>
  <si>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</si>
  <si>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</si>
  <si>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</si>
  <si>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</si>
  <si>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</si>
  <si>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</si>
  <si>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</si>
  <si>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</si>
  <si>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</si>
  <si>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</si>
  <si>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</si>
  <si>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</si>
  <si>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</si>
  <si>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</si>
  <si>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</si>
  <si>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</si>
  <si>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</si>
  <si>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</si>
  <si>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</si>
  <si>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</si>
  <si>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</si>
  <si>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</si>
  <si>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</si>
  <si>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</si>
  <si>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</si>
  <si>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</si>
  <si>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</si>
  <si>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</si>
  <si>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</si>
  <si>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</si>
  <si>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</si>
  <si>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</si>
  <si>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</si>
  <si>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</si>
  <si>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</si>
  <si>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</si>
  <si>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</si>
  <si>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</si>
  <si>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</si>
  <si>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</si>
  <si>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</si>
  <si>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</si>
  <si>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</si>
  <si>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</si>
  <si>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</si>
  <si>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</si>
  <si>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</si>
  <si>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</si>
  <si>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</si>
  <si>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</si>
  <si>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</si>
  <si>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</si>
  <si>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</si>
  <si>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</si>
  <si>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</si>
  <si>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</si>
  <si>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</si>
  <si>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</si>
  <si>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</si>
  <si>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</si>
  <si>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</si>
  <si>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</si>
  <si>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</si>
  <si>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</si>
  <si>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</si>
  <si>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</si>
  <si>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</si>
  <si>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</si>
  <si>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</si>
  <si>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</si>
  <si>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</si>
  <si>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</si>
  <si>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</si>
  <si>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</si>
  <si>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</si>
  <si>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</si>
  <si>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</si>
  <si>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</si>
  <si>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</si>
  <si>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</si>
  <si>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</si>
  <si>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</si>
  <si>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</si>
  <si>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</si>
  <si>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</si>
  <si>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</si>
  <si>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</si>
  <si>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</si>
  <si>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</si>
  <si>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</si>
  <si>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</si>
  <si>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</si>
  <si>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</si>
  <si>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</si>
  <si>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</si>
  <si>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</si>
  <si>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</si>
  <si>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</si>
  <si>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</si>
  <si>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</si>
  <si>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</si>
  <si>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</si>
  <si>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</si>
  <si>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</si>
  <si>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</si>
  <si>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</si>
  <si>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</si>
  <si>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</si>
  <si>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</si>
  <si>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</si>
  <si>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</si>
  <si>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</si>
  <si>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</si>
  <si>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</si>
  <si>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</si>
  <si>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</si>
  <si>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</si>
  <si>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</si>
  <si>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</si>
  <si>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</si>
  <si>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</si>
  <si>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</si>
  <si>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</si>
  <si>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</si>
  <si>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</si>
  <si>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</si>
  <si>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</si>
  <si>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</si>
  <si>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</si>
  <si>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</si>
  <si>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</si>
  <si>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</si>
  <si>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</si>
  <si>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</si>
  <si>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</si>
  <si>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</si>
  <si>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</si>
  <si>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</si>
  <si>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</si>
  <si>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</si>
  <si>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</si>
  <si>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</si>
  <si>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</si>
  <si>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</si>
  <si>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</si>
  <si>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</si>
  <si>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</si>
  <si>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</si>
  <si>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</si>
  <si>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</si>
  <si>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</si>
  <si>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</si>
  <si>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</si>
  <si>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</si>
  <si>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</si>
  <si>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</si>
  <si>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</si>
  <si>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</si>
  <si>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</si>
  <si>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</si>
  <si>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</si>
  <si>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</si>
  <si>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</si>
  <si>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</si>
  <si>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</si>
  <si>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</si>
  <si>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</si>
  <si>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</si>
  <si>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</si>
  <si>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</si>
  <si>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</si>
  <si>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</si>
  <si>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</si>
  <si>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</si>
  <si>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</si>
  <si>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</si>
  <si>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</si>
  <si>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</si>
  <si>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</si>
  <si>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</si>
  <si>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</si>
  <si>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</si>
  <si>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</si>
  <si>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</si>
  <si>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</si>
  <si>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</si>
  <si>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</si>
  <si>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</si>
  <si>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</si>
  <si>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</si>
  <si>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</si>
  <si>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</si>
  <si>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</si>
  <si>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</si>
  <si>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</si>
  <si>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</si>
  <si>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</si>
  <si>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</si>
  <si>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</si>
  <si>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</si>
  <si>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</si>
  <si>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</si>
  <si>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</si>
  <si>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</si>
  <si>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</si>
  <si>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</si>
  <si>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</si>
  <si>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</si>
  <si>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</si>
  <si>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</si>
  <si>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</si>
  <si>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</si>
  <si>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</si>
  <si>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</si>
  <si>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</si>
  <si>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</si>
  <si>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</si>
  <si>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</si>
  <si>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</si>
  <si>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</si>
  <si>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</si>
  <si>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</si>
  <si>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</si>
  <si>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</si>
  <si>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</si>
  <si>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</si>
  <si>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</si>
  <si>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</si>
  <si>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</si>
  <si>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</si>
  <si>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</si>
  <si>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</si>
  <si>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</si>
  <si>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</si>
  <si>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</si>
  <si>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</si>
  <si>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</si>
  <si>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</si>
  <si>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</si>
  <si>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</si>
  <si>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</si>
  <si>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</si>
  <si>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</si>
  <si>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</si>
  <si>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</si>
  <si>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</si>
  <si>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</si>
  <si>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</si>
  <si>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</si>
  <si>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</si>
  <si>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</si>
  <si>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</si>
  <si>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</si>
  <si>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</si>
  <si>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</si>
  <si>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</si>
  <si>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</si>
  <si>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</si>
  <si>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</si>
  <si>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</si>
  <si>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</si>
  <si>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</si>
  <si>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</si>
  <si>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</si>
  <si>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</si>
  <si>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</si>
  <si>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</si>
  <si>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</si>
  <si>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</si>
  <si>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</si>
  <si>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</si>
  <si>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</si>
  <si>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</si>
  <si>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</si>
  <si>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</si>
  <si>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</si>
  <si>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</si>
  <si>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</si>
  <si>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</si>
  <si>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</si>
  <si>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</si>
  <si>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</si>
  <si>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</si>
  <si>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</si>
  <si>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</si>
  <si>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</si>
  <si>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</si>
  <si>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</si>
  <si>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</si>
  <si>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</si>
  <si>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</si>
  <si>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</si>
  <si>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</si>
  <si>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</si>
  <si>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</si>
  <si>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</si>
  <si>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</si>
  <si>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</si>
  <si>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</si>
  <si>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</si>
  <si>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</si>
  <si>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</si>
  <si>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</si>
  <si>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</si>
  <si>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</si>
  <si>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</si>
  <si>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</si>
  <si>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</si>
  <si>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</si>
  <si>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</si>
  <si>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</si>
  <si>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</si>
  <si>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</si>
  <si>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</si>
  <si>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</si>
  <si>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</si>
  <si>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</si>
  <si>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</si>
  <si>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</si>
  <si>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</si>
  <si>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</si>
  <si>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</si>
  <si>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</si>
  <si>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</si>
  <si>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</si>
  <si>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</si>
  <si>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</si>
  <si>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</si>
  <si>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</si>
  <si>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</si>
  <si>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</si>
  <si>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</si>
  <si>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</si>
  <si>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</si>
  <si>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</si>
  <si>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</si>
  <si>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</si>
  <si>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</si>
  <si>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</si>
  <si>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</si>
  <si>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</si>
  <si>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</si>
  <si>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</si>
  <si>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</si>
  <si>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</si>
  <si>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</si>
  <si>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</si>
  <si>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</si>
  <si>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</si>
  <si>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</si>
  <si>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</si>
  <si>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</si>
  <si>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</si>
  <si>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</si>
  <si>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</si>
  <si>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</si>
  <si>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</si>
  <si>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</si>
  <si>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</si>
  <si>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</si>
  <si>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</si>
  <si>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</si>
  <si>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</si>
  <si>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</si>
  <si>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</si>
  <si>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</si>
  <si>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</si>
  <si>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</si>
  <si>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</si>
  <si>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</si>
  <si>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</si>
  <si>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</si>
  <si>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</si>
  <si>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</si>
  <si>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</si>
  <si>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</si>
  <si>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</si>
  <si>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</si>
  <si>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</si>
  <si>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</si>
  <si>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</si>
  <si>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</si>
  <si>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</si>
  <si>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</si>
  <si>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</si>
  <si>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</si>
  <si>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</si>
  <si>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</si>
  <si>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</si>
  <si>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</si>
  <si>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</si>
  <si>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</si>
  <si>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</si>
  <si>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</si>
  <si>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</si>
  <si>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</si>
  <si>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</si>
  <si>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</si>
  <si>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</si>
  <si>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</si>
  <si>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</si>
  <si>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</si>
  <si>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</si>
  <si>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</si>
  <si>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</si>
  <si>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</si>
  <si>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</si>
  <si>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</si>
  <si>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</si>
  <si>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</si>
  <si>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</si>
  <si>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</si>
  <si>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</si>
  <si>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</si>
  <si>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</si>
  <si>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</si>
  <si>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</si>
  <si>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</si>
  <si>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</si>
  <si>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</si>
  <si>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</si>
  <si>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</si>
  <si>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</si>
  <si>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</si>
  <si>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</si>
  <si>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</si>
  <si>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</si>
  <si>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</si>
  <si>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</si>
  <si>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</si>
  <si>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</si>
  <si>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</si>
  <si>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</si>
  <si>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</si>
  <si>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</si>
  <si>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</si>
  <si>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</si>
  <si>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</si>
  <si>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</si>
  <si>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</si>
  <si>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</si>
  <si>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</si>
  <si>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</si>
  <si>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</si>
  <si>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</si>
  <si>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</si>
  <si>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</si>
  <si>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</si>
  <si>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</si>
  <si>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</si>
  <si>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</si>
  <si>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</si>
  <si>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</si>
  <si>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</si>
  <si>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</si>
  <si>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</si>
  <si>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</si>
  <si>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</si>
  <si>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</si>
  <si>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</si>
  <si>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</si>
  <si>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</si>
  <si>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</si>
  <si>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</si>
  <si>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</si>
  <si>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</si>
  <si>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</si>
  <si>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</si>
  <si>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</si>
  <si>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</si>
  <si>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</si>
  <si>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</si>
  <si>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</si>
  <si>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</si>
  <si>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</si>
  <si>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</si>
  <si>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</si>
  <si>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</si>
  <si>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</si>
  <si>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</si>
  <si>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</si>
  <si>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</si>
  <si>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</si>
  <si>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</si>
  <si>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</si>
  <si>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</si>
  <si>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</si>
  <si>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</si>
  <si>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</si>
  <si>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</si>
  <si>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</si>
  <si>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</si>
  <si>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</si>
  <si>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</si>
  <si>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</si>
  <si>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</si>
  <si>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</si>
  <si>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</si>
  <si>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</si>
  <si>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</si>
  <si>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</si>
  <si>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</si>
  <si>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</si>
  <si>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</si>
  <si>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</si>
  <si>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</si>
  <si>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</si>
  <si>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</si>
  <si>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</si>
  <si>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</si>
  <si>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</si>
  <si>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</si>
  <si>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</si>
  <si>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</si>
  <si>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</si>
  <si>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</si>
  <si>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</si>
  <si>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</si>
  <si>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</si>
  <si>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</si>
  <si>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</si>
  <si>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</si>
  <si>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</si>
  <si>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</si>
  <si>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</si>
  <si>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</si>
  <si>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</si>
  <si>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</si>
  <si>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</si>
  <si>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</si>
  <si>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</si>
  <si>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</si>
  <si>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</si>
  <si>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</si>
  <si>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</si>
  <si>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</si>
  <si>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</si>
  <si>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</si>
  <si>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</si>
  <si>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</si>
  <si>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</si>
  <si>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</si>
  <si>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</si>
  <si>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</si>
  <si>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</si>
  <si>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</si>
  <si>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</si>
  <si>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</si>
  <si>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</si>
  <si>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</si>
  <si>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</si>
  <si>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</si>
  <si>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</si>
  <si>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</si>
  <si>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</si>
  <si>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</si>
  <si>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</si>
  <si>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</si>
  <si>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</si>
  <si>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</si>
  <si>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</si>
  <si>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</si>
  <si>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</si>
  <si>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</si>
  <si>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</si>
  <si>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</si>
  <si>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</si>
  <si>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</si>
  <si>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</si>
  <si>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</si>
  <si>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</si>
  <si>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</si>
  <si>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</si>
  <si>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</si>
  <si>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</si>
  <si>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</si>
  <si>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</si>
  <si>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</si>
  <si>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</si>
  <si>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</si>
  <si>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</si>
  <si>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</si>
  <si>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</si>
  <si>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</si>
  <si>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</si>
  <si>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</si>
  <si>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</si>
  <si>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</si>
  <si>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</si>
  <si>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</si>
  <si>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</si>
  <si>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</si>
  <si>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</si>
  <si>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</si>
  <si>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</si>
  <si>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</si>
  <si>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</si>
  <si>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</si>
  <si>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</si>
  <si>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</si>
  <si>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</si>
  <si>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</si>
  <si>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</si>
  <si>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</si>
  <si>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</si>
  <si>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</si>
  <si>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</si>
  <si>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</si>
  <si>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</si>
  <si>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</si>
  <si>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</si>
  <si>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</si>
  <si>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</si>
  <si>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</si>
  <si>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</si>
  <si>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</si>
  <si>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</si>
  <si>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</si>
  <si>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</si>
  <si>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</si>
  <si>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</si>
  <si>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</si>
  <si>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</si>
  <si>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</si>
  <si>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</si>
  <si>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</si>
  <si>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</si>
  <si>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</si>
  <si>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</si>
  <si>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</si>
  <si>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</si>
  <si>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</si>
  <si>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</si>
  <si>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</si>
  <si>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</si>
  <si>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</si>
  <si>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</si>
  <si>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</si>
  <si>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</si>
  <si>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</si>
  <si>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</si>
  <si>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</si>
  <si>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</si>
  <si>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</si>
  <si>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</si>
  <si>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</si>
  <si>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</si>
  <si>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</si>
  <si>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</si>
  <si>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</si>
  <si>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</si>
  <si>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</si>
  <si>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</si>
  <si>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</si>
  <si>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</si>
  <si>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</si>
  <si>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</si>
  <si>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</si>
  <si>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</si>
  <si>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</si>
  <si>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</si>
  <si>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</si>
  <si>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</si>
  <si>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</si>
  <si>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</si>
  <si>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</si>
  <si>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</si>
  <si>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</si>
  <si>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</si>
  <si>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</si>
  <si>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</si>
  <si>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</si>
  <si>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</si>
  <si>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</si>
  <si>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</si>
  <si>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</si>
  <si>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</si>
  <si>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</si>
  <si>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</si>
  <si>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</si>
  <si>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</si>
  <si>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</si>
  <si>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</si>
  <si>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</si>
  <si>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</si>
  <si>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</si>
  <si>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</si>
  <si>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</si>
  <si>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</si>
  <si>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</si>
  <si>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</si>
  <si>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</si>
  <si>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</si>
  <si>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</si>
  <si>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</si>
  <si>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</si>
  <si>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</si>
  <si>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</si>
  <si>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</si>
  <si>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</si>
  <si>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</si>
  <si>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</si>
  <si>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</si>
  <si>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</si>
  <si>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</si>
  <si>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</si>
  <si>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</si>
  <si>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</si>
  <si>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</si>
  <si>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</si>
  <si>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</si>
  <si>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</si>
  <si>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</si>
  <si>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</si>
  <si>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</si>
  <si>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</si>
  <si>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</si>
  <si>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</si>
  <si>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</si>
  <si>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</si>
  <si>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</si>
  <si>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</si>
  <si>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</si>
  <si>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</si>
  <si>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</si>
  <si>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</si>
  <si>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</si>
  <si>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</si>
  <si>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</si>
  <si>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</si>
  <si>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</si>
  <si>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</si>
  <si>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</si>
  <si>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</si>
  <si>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</si>
  <si>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</si>
  <si>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</si>
  <si>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</si>
  <si>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</si>
  <si>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</si>
  <si>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</si>
  <si>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</si>
  <si>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</si>
  <si>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</si>
  <si>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</si>
  <si>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</si>
  <si>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</si>
  <si>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</si>
  <si>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</si>
  <si>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</si>
  <si>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</si>
  <si>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</si>
  <si>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</si>
  <si>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</si>
  <si>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</si>
  <si>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</si>
  <si>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</si>
  <si>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</si>
  <si>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</si>
  <si>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</si>
  <si>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</si>
  <si>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</si>
  <si>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</si>
  <si>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</si>
  <si>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</si>
  <si>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</si>
  <si>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</si>
  <si>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</si>
  <si>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</si>
  <si>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</si>
  <si>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</si>
  <si>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</si>
  <si>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</si>
  <si>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</si>
  <si>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</si>
  <si>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</si>
  <si>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</si>
  <si>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</si>
  <si>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</si>
  <si>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</si>
  <si>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</si>
  <si>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</si>
  <si>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</si>
  <si>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</si>
  <si>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</si>
  <si>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</si>
  <si>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</si>
  <si>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</si>
  <si>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</si>
  <si>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</si>
  <si>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</si>
  <si>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</si>
  <si>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</si>
  <si>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</si>
  <si>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</si>
  <si>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</si>
  <si>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</si>
  <si>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</si>
  <si>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</si>
  <si>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</si>
  <si>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</si>
  <si>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</si>
  <si>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</si>
  <si>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</si>
  <si>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</si>
  <si>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</si>
  <si>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</si>
  <si>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</si>
  <si>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</si>
  <si>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</si>
  <si>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</si>
  <si>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</si>
  <si>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</si>
  <si>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</si>
  <si>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</si>
  <si>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</si>
  <si>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</si>
  <si>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</si>
  <si>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</si>
  <si>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</si>
  <si>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</si>
  <si>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</si>
  <si>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</si>
  <si>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</si>
  <si>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</si>
  <si>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</si>
  <si>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</si>
  <si>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</si>
  <si>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</si>
  <si>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</si>
  <si>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</si>
  <si>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</si>
  <si>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</si>
  <si>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</si>
  <si>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</si>
  <si>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</si>
  <si>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</si>
  <si>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</si>
  <si>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</si>
  <si>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</si>
  <si>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</si>
  <si>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</si>
  <si>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</si>
  <si>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</si>
  <si>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</si>
  <si>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</si>
  <si>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</si>
  <si>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</si>
  <si>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</si>
  <si>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</si>
  <si>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</si>
  <si>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</si>
  <si>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</si>
  <si>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</si>
  <si>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</si>
  <si>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</si>
  <si>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</si>
  <si>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</si>
  <si>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</si>
  <si>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</si>
  <si>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</si>
  <si>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</si>
  <si>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</si>
  <si>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</si>
  <si>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</si>
  <si>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</si>
  <si>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</si>
  <si>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</si>
  <si>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</si>
  <si>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</si>
  <si>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</si>
  <si>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</si>
  <si>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</si>
  <si>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</si>
  <si>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</si>
  <si>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</si>
  <si>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</si>
  <si>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</si>
  <si>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</si>
  <si>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</si>
  <si>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</si>
  <si>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</si>
  <si>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</si>
  <si>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</si>
  <si>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</si>
  <si>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</si>
  <si>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</si>
  <si>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</si>
  <si>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</si>
  <si>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</si>
  <si>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</si>
  <si>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</si>
  <si>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</si>
  <si>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</si>
  <si>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</si>
  <si>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</si>
  <si>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</si>
  <si>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</si>
  <si>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</si>
  <si>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</si>
  <si>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</si>
  <si>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</si>
  <si>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</si>
  <si>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</si>
  <si>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</si>
  <si>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</si>
  <si>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</si>
  <si>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</si>
  <si>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</si>
  <si>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</si>
  <si>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</si>
  <si>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</si>
  <si>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</si>
  <si>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</si>
  <si>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</si>
  <si>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</si>
  <si>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</si>
  <si>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</si>
  <si>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</si>
  <si>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</si>
  <si>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</si>
  <si>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</si>
  <si>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</si>
  <si>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</si>
  <si>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</si>
  <si>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</si>
  <si>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</si>
  <si>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</si>
  <si>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</si>
  <si>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</si>
  <si>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</si>
  <si>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</si>
  <si>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</si>
  <si>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</si>
  <si>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</si>
  <si>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</si>
  <si>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</si>
  <si>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</si>
  <si>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</si>
  <si>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</si>
  <si>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</si>
  <si>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</si>
  <si>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</si>
  <si>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</si>
  <si>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</si>
  <si>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</si>
  <si>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</si>
  <si>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</si>
  <si>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</si>
  <si>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</si>
  <si>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</si>
  <si>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</si>
  <si>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</si>
  <si>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</si>
  <si>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</si>
  <si>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</si>
  <si>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</si>
  <si>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</si>
  <si>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</si>
  <si>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</si>
  <si>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</si>
  <si>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</si>
  <si>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</si>
  <si>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</si>
  <si>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</si>
  <si>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</si>
  <si>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</si>
  <si>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</si>
  <si>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</si>
  <si>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</si>
  <si>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</si>
  <si>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</si>
  <si>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</si>
  <si>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</si>
  <si>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</si>
  <si>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</si>
  <si>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</si>
  <si>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</si>
  <si>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</si>
  <si>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</si>
  <si>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</si>
  <si>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</si>
  <si>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</si>
  <si>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</si>
  <si>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</si>
  <si>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</si>
  <si>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</si>
  <si>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</si>
  <si>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</si>
  <si>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</si>
  <si>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</si>
  <si>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</si>
  <si>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</si>
  <si>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</si>
  <si>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</si>
  <si>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</si>
  <si>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</si>
  <si>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</si>
  <si>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</si>
  <si>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</si>
  <si>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</si>
  <si>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</si>
  <si>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</si>
  <si>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</si>
  <si>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</si>
  <si>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</si>
  <si>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</si>
  <si>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</si>
  <si>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</si>
  <si>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</si>
  <si>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</si>
  <si>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</si>
  <si>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</si>
  <si>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</si>
  <si>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</si>
  <si>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</si>
  <si>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</si>
  <si>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</si>
  <si>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</si>
  <si>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</si>
  <si>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</si>
  <si>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</si>
  <si>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</si>
  <si>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</si>
  <si>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</si>
  <si>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</si>
  <si>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</si>
  <si>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</si>
  <si>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</si>
  <si>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</si>
  <si>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</si>
  <si>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</si>
  <si>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</si>
  <si>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</si>
  <si>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</si>
  <si>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</si>
  <si>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</si>
  <si>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</si>
  <si>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</si>
  <si>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</si>
  <si>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</si>
  <si>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</si>
  <si>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</si>
  <si>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</si>
  <si>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</si>
  <si>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</si>
  <si>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</si>
  <si>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</si>
  <si>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</si>
  <si>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</si>
  <si>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</si>
  <si>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</si>
  <si>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</si>
  <si>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</si>
  <si>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</si>
  <si>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</si>
  <si>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</si>
  <si>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</si>
  <si>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</si>
  <si>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</si>
  <si>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</si>
  <si>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</si>
  <si>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</si>
  <si>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</si>
  <si>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</si>
  <si>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</si>
  <si>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</si>
  <si>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</si>
  <si>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</si>
  <si>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</si>
  <si>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</si>
  <si>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</si>
  <si>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</si>
  <si>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</si>
  <si>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</si>
  <si>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</si>
  <si>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</si>
  <si>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</si>
  <si>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</si>
  <si>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</si>
  <si>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</si>
  <si>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</si>
  <si>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</si>
  <si>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</si>
  <si>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</si>
  <si>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</si>
  <si>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</si>
  <si>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</si>
  <si>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</si>
  <si>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</si>
  <si>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</si>
  <si>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</si>
  <si>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</si>
  <si>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</si>
  <si>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</si>
  <si>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</si>
  <si>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</si>
  <si>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</si>
  <si>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</si>
  <si>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</si>
  <si>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</si>
  <si>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</si>
  <si>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</si>
  <si>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</si>
  <si>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</si>
  <si>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</si>
  <si>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</si>
  <si>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</si>
  <si>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</si>
  <si>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</si>
  <si>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</si>
  <si>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</si>
  <si>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</si>
  <si>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</si>
  <si>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</si>
  <si>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</si>
  <si>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</si>
  <si>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</si>
  <si>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</si>
  <si>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</si>
  <si>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</si>
  <si>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</si>
  <si>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</si>
  <si>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</si>
  <si>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</si>
  <si>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</si>
  <si>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</si>
  <si>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</si>
  <si>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</si>
  <si>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</si>
  <si>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</si>
  <si>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</si>
  <si>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</si>
  <si>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</si>
  <si>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</si>
  <si>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</si>
  <si>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</si>
  <si>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</si>
  <si>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</si>
  <si>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</si>
  <si>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</si>
  <si>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</si>
  <si>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</si>
  <si>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</si>
  <si>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</si>
  <si>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</si>
  <si>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</si>
  <si>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</si>
  <si>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</si>
  <si>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</si>
  <si>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</si>
  <si>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</si>
  <si>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</si>
  <si>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</si>
  <si>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</si>
  <si>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</si>
  <si>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</si>
  <si>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</si>
  <si>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</si>
  <si>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</si>
  <si>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</si>
  <si>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</si>
  <si>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</si>
  <si>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</si>
  <si>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</si>
  <si>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</si>
  <si>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</si>
  <si>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</si>
  <si>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</si>
  <si>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</si>
  <si>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</si>
  <si>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</si>
  <si>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</si>
  <si>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</si>
  <si>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</si>
  <si>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</si>
  <si>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</si>
  <si>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</si>
  <si>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</si>
  <si>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</si>
  <si>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</si>
  <si>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</si>
  <si>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</si>
  <si>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</si>
  <si>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</si>
  <si>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</si>
  <si>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</si>
  <si>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</si>
  <si>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</si>
  <si>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</si>
  <si>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</si>
  <si>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</si>
  <si>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</si>
  <si>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</si>
  <si>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</si>
  <si>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</si>
  <si>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</si>
  <si>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</si>
  <si>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</si>
  <si>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</si>
  <si>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</si>
  <si>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</si>
  <si>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</si>
  <si>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</si>
  <si>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</si>
  <si>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</si>
  <si>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</si>
  <si>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</si>
  <si>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</si>
  <si>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</si>
  <si>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</si>
  <si>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</si>
  <si>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</si>
  <si>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</si>
  <si>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</si>
  <si>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</si>
  <si>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</si>
  <si>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</si>
  <si>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</si>
  <si>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</si>
  <si>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</si>
  <si>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</si>
  <si>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</si>
  <si>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</si>
  <si>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</si>
  <si>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</si>
  <si>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</si>
  <si>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</si>
  <si>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</si>
  <si>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</si>
  <si>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</si>
  <si>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</si>
  <si>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</si>
  <si>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</si>
  <si>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</si>
  <si>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</si>
  <si>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</si>
  <si>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</si>
  <si>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</si>
  <si>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</si>
  <si>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</si>
  <si>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</si>
  <si>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</si>
  <si>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</si>
  <si>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</si>
  <si>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</si>
  <si>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</si>
  <si>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</si>
  <si>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</si>
  <si>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</si>
  <si>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</si>
  <si>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</si>
  <si>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</si>
  <si>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</si>
  <si>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</si>
  <si>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</si>
  <si>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</si>
  <si>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</si>
  <si>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</si>
  <si>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</si>
  <si>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</si>
  <si>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</si>
  <si>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</si>
  <si>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</si>
  <si>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</si>
  <si>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</si>
  <si>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</si>
  <si>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</si>
  <si>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</si>
  <si>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</si>
  <si>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</si>
  <si>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</si>
  <si>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</si>
  <si>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</si>
  <si>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</si>
  <si>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</si>
  <si>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</si>
  <si>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</si>
  <si>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</si>
  <si>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</si>
  <si>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</si>
  <si>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</si>
  <si>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</si>
  <si>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</si>
  <si>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</si>
  <si>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</si>
  <si>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</si>
  <si>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</si>
  <si>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</si>
  <si>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</si>
  <si>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</si>
  <si>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</si>
  <si>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</si>
  <si>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</si>
  <si>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</si>
  <si>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</si>
  <si>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</si>
  <si>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</si>
  <si>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</si>
  <si>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</si>
  <si>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</si>
  <si>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</si>
  <si>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</si>
  <si>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</si>
  <si>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</si>
  <si>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</si>
  <si>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</si>
  <si>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</si>
  <si>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</si>
  <si>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</si>
  <si>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</si>
  <si>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</si>
  <si>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</si>
  <si>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</si>
  <si>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</si>
  <si>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</si>
  <si>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</si>
  <si>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</si>
  <si>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</si>
  <si>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</si>
  <si>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</si>
  <si>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</si>
  <si>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</si>
  <si>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</si>
  <si>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</si>
  <si>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</si>
  <si>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</si>
  <si>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</si>
  <si>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</si>
  <si>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</si>
  <si>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</si>
  <si>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</si>
  <si>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</si>
  <si>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</si>
  <si>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</si>
  <si>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</si>
  <si>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</si>
  <si>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</si>
  <si>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</si>
  <si>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</si>
  <si>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</si>
  <si>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</si>
  <si>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</si>
  <si>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</si>
  <si>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</si>
  <si>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</si>
  <si>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</si>
  <si>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</si>
  <si>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</si>
  <si>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</si>
  <si>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</si>
  <si>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</si>
  <si>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</si>
  <si>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</si>
  <si>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</si>
  <si>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</si>
  <si>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</si>
  <si>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</si>
  <si>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</si>
  <si>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</si>
  <si>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</si>
  <si>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</si>
  <si>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</si>
  <si>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</si>
  <si>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</si>
  <si>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</si>
  <si>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</si>
  <si>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</si>
  <si>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</si>
  <si>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</si>
  <si>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</si>
  <si>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</si>
  <si>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</si>
  <si>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</si>
  <si>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</si>
  <si>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</si>
  <si>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</si>
  <si>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</si>
  <si>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</si>
  <si>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</si>
  <si>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</si>
  <si>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</si>
  <si>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</si>
  <si>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</si>
  <si>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</si>
  <si>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</si>
  <si>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</si>
  <si>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</si>
  <si>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</si>
  <si>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</si>
  <si>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</si>
  <si>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</si>
  <si>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</si>
  <si>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</si>
  <si>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</si>
  <si>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</si>
  <si>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</si>
  <si>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</si>
  <si>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</si>
  <si>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</si>
  <si>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</si>
  <si>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</si>
  <si>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</si>
  <si>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</si>
  <si>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</si>
  <si>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</si>
  <si>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</si>
  <si>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</si>
  <si>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</si>
  <si>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</si>
  <si>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</si>
  <si>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</si>
  <si>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</si>
  <si>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</si>
  <si>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</si>
  <si>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</si>
  <si>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</si>
  <si>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</si>
  <si>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</si>
  <si>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</si>
  <si>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</si>
  <si>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</si>
  <si>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</si>
  <si>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</si>
  <si>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</si>
  <si>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</si>
  <si>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</si>
  <si>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</si>
  <si>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</si>
  <si>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</si>
  <si>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</si>
  <si>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</si>
  <si>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</si>
  <si>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</si>
  <si>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</si>
  <si>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</si>
  <si>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</si>
  <si>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</si>
  <si>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</si>
  <si>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</si>
  <si>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</si>
  <si>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</si>
  <si>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</si>
  <si>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</si>
  <si>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</si>
  <si>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</si>
  <si>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</si>
  <si>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</si>
  <si>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</si>
  <si>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</si>
  <si>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</si>
  <si>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</si>
  <si>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</si>
  <si>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</si>
  <si>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</si>
  <si>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</si>
  <si>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</si>
  <si>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</si>
  <si>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</si>
  <si>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</si>
  <si>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</si>
  <si>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</si>
  <si>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</si>
  <si>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</si>
  <si>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</si>
  <si>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</si>
  <si>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</si>
  <si>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</si>
  <si>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</si>
  <si>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</si>
  <si>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</si>
  <si>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</si>
  <si>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</si>
  <si>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</si>
  <si>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</si>
  <si>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</si>
  <si>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</si>
  <si>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</si>
  <si>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</si>
  <si>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</si>
  <si>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</si>
  <si>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</si>
  <si>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</si>
  <si>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</si>
  <si>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</si>
  <si>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</si>
  <si>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</si>
  <si>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</si>
  <si>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</si>
  <si>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</si>
  <si>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</si>
  <si>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</si>
  <si>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</si>
  <si>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</si>
  <si>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</si>
  <si>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</si>
  <si>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</si>
  <si>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</si>
  <si>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</si>
  <si>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</si>
  <si>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</si>
  <si>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</si>
  <si>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</si>
  <si>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</si>
  <si>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</si>
  <si>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</si>
  <si>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</si>
  <si>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</si>
  <si>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</si>
  <si>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</si>
  <si>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</si>
  <si>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</si>
  <si>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</si>
  <si>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</si>
  <si>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</si>
  <si>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</si>
  <si>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</si>
  <si>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</si>
  <si>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</si>
  <si>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</si>
  <si>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</si>
  <si>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</si>
  <si>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</si>
  <si>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</si>
  <si>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</si>
  <si>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</si>
  <si>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</si>
  <si>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</si>
  <si>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</si>
  <si>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</si>
  <si>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</si>
  <si>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</si>
  <si>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</si>
  <si>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</si>
  <si>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</si>
  <si>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</si>
  <si>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</si>
  <si>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</si>
  <si>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</si>
  <si>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</si>
  <si>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</si>
  <si>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</si>
  <si>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</si>
  <si>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</si>
  <si>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</si>
  <si>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</si>
  <si>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</si>
  <si>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</si>
  <si>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</si>
  <si>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</si>
  <si>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</si>
  <si>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</si>
  <si>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</si>
  <si>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</si>
  <si>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</si>
  <si>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</si>
  <si>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</si>
  <si>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</si>
  <si>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</si>
  <si>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</si>
  <si>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</si>
  <si>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</si>
  <si>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</si>
  <si>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</si>
  <si>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</si>
  <si>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</si>
  <si>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</si>
  <si>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</si>
  <si>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</si>
  <si>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</si>
  <si>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</si>
  <si>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</si>
  <si>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</si>
  <si>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</si>
  <si>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</si>
  <si>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</si>
  <si>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</si>
  <si>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</si>
  <si>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</si>
  <si>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</si>
  <si>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</si>
  <si>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</si>
  <si>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</si>
  <si>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</si>
  <si>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</si>
  <si>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</si>
  <si>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</si>
  <si>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</si>
  <si>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</si>
  <si>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</si>
  <si>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</si>
  <si>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</si>
  <si>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</si>
  <si>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</si>
  <si>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</si>
  <si>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</si>
  <si>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</si>
  <si>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</si>
  <si>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</si>
  <si>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</si>
  <si>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</si>
  <si>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</si>
  <si>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</si>
  <si>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</si>
  <si>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</si>
  <si>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</si>
  <si>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</si>
  <si>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</si>
  <si>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</si>
  <si>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</si>
  <si>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</si>
  <si>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</si>
  <si>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</si>
  <si>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</si>
  <si>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</si>
  <si>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</si>
  <si>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</si>
  <si>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</si>
  <si>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</si>
  <si>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</si>
  <si>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</si>
  <si>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</si>
  <si>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</si>
  <si>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</si>
  <si>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</si>
  <si>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</si>
  <si>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</si>
  <si>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</si>
  <si>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</si>
  <si>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</si>
  <si>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</si>
  <si>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</si>
  <si>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</si>
  <si>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</si>
  <si>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</si>
  <si>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</si>
  <si>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</si>
  <si>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</si>
  <si>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</si>
  <si>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</si>
  <si>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</si>
  <si>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</si>
  <si>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</si>
  <si>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</si>
  <si>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</si>
  <si>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</si>
  <si>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</si>
  <si>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</si>
  <si>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</si>
  <si>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</si>
  <si>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</si>
  <si>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</si>
  <si>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</si>
  <si>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</si>
  <si>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</si>
  <si>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</si>
  <si>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</si>
  <si>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</si>
  <si>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</si>
  <si>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</si>
  <si>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</si>
  <si>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</si>
  <si>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</si>
  <si>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</si>
  <si>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</si>
  <si>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</si>
  <si>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</si>
  <si>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</si>
  <si>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</si>
  <si>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</si>
  <si>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</si>
  <si>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</si>
  <si>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</si>
  <si>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</si>
  <si>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</si>
  <si>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</si>
  <si>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</si>
  <si>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</si>
  <si>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</si>
  <si>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</si>
  <si>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</si>
  <si>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</si>
  <si>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</si>
  <si>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</si>
  <si>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</si>
  <si>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</si>
  <si>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</si>
  <si>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</si>
  <si>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</si>
  <si>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</si>
  <si>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</si>
  <si>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</si>
  <si>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</si>
  <si>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</si>
  <si>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</si>
  <si>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</si>
  <si>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</si>
  <si>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</si>
  <si>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</si>
  <si>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</si>
  <si>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</si>
  <si>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</si>
  <si>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</si>
  <si>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</si>
  <si>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</si>
  <si>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</si>
  <si>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</si>
  <si>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</si>
  <si>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</si>
  <si>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</si>
  <si>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</si>
  <si>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</si>
  <si>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</si>
  <si>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</si>
  <si>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</si>
  <si>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</si>
  <si>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</si>
  <si>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</si>
  <si>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</si>
  <si>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</si>
  <si>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</si>
  <si>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</si>
  <si>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</si>
  <si>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</si>
  <si>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</si>
  <si>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</si>
  <si>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</si>
  <si>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</si>
  <si>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</si>
  <si>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</si>
  <si>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</si>
  <si>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</si>
  <si>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</si>
  <si>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</si>
  <si>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</si>
  <si>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</si>
  <si>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</si>
  <si>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</si>
  <si>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</si>
  <si>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</si>
  <si>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</si>
  <si>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</si>
  <si>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</si>
  <si>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</si>
  <si>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</si>
  <si>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</si>
  <si>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</si>
  <si>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</si>
  <si>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</si>
  <si>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</si>
  <si>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</si>
  <si>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</si>
  <si>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</si>
  <si>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</si>
  <si>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</si>
  <si>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</si>
  <si>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</si>
  <si>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</si>
  <si>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</si>
  <si>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</si>
  <si>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</si>
  <si>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</si>
  <si>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</si>
  <si>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</si>
  <si>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</si>
  <si>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</si>
  <si>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</si>
  <si>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</si>
  <si>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</si>
  <si>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</si>
  <si>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</si>
  <si>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</si>
  <si>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</si>
  <si>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</si>
  <si>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</si>
  <si>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</si>
  <si>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</si>
  <si>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</si>
  <si>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</si>
  <si>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</si>
  <si>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</si>
  <si>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</si>
  <si>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</si>
  <si>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</si>
  <si>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</si>
  <si>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</si>
  <si>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</si>
  <si>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</si>
  <si>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</si>
  <si>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</si>
  <si>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</si>
  <si>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</si>
  <si>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</si>
  <si>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</si>
  <si>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</si>
  <si>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</si>
  <si>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</si>
  <si>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</si>
  <si>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</si>
  <si>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</si>
  <si>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</si>
  <si>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</si>
  <si>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</si>
  <si>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</si>
  <si>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</si>
  <si>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</si>
  <si>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</si>
  <si>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</si>
  <si>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</si>
  <si>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</si>
  <si>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</si>
  <si>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</si>
  <si>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</si>
  <si>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</si>
  <si>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</si>
  <si>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</si>
  <si>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</si>
  <si>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</si>
  <si>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</si>
  <si>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</si>
  <si>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</si>
  <si>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</si>
  <si>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</si>
  <si>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</si>
  <si>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</si>
  <si>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</si>
  <si>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</si>
  <si>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</si>
  <si>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</si>
  <si>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</si>
  <si>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</si>
  <si>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</si>
  <si>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</si>
  <si>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</si>
  <si>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</si>
  <si>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</si>
  <si>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</si>
  <si>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</si>
  <si>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</si>
  <si>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</si>
  <si>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</si>
  <si>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</si>
  <si>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</si>
  <si>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</si>
  <si>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</si>
  <si>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</si>
  <si>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</si>
  <si>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</si>
  <si>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</si>
  <si>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</si>
  <si>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</si>
  <si>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</si>
  <si>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</si>
  <si>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</si>
  <si>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</si>
  <si>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</si>
  <si>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</si>
  <si>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</si>
  <si>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</si>
  <si>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</si>
  <si>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</si>
  <si>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</si>
  <si>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</si>
  <si>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</si>
  <si>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</si>
  <si>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</si>
  <si>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</si>
  <si>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</si>
  <si>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</si>
  <si>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</si>
  <si>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</si>
  <si>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</si>
  <si>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</si>
  <si>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</si>
  <si>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</si>
  <si>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</si>
  <si>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</si>
  <si>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</si>
  <si>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</si>
  <si>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</si>
  <si>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</si>
  <si>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</si>
  <si>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</si>
  <si>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</si>
  <si>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</si>
  <si>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</si>
  <si>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</si>
  <si>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</si>
  <si>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</si>
  <si>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</si>
  <si>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</si>
  <si>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</si>
  <si>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</si>
  <si>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</si>
  <si>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</si>
  <si>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</si>
  <si>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</si>
  <si>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</si>
  <si>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</si>
  <si>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</si>
  <si>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</si>
  <si>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</si>
  <si>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</si>
  <si>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</si>
  <si>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</si>
  <si>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</si>
  <si>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</si>
  <si>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</si>
  <si>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</si>
  <si>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</si>
  <si>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</si>
  <si>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</si>
  <si>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</si>
  <si>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</si>
  <si>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</si>
  <si>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</si>
  <si>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</si>
  <si>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</si>
  <si>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</si>
  <si>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</si>
  <si>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</si>
  <si>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</si>
  <si>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</si>
  <si>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</si>
  <si>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</si>
  <si>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</si>
  <si>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</si>
  <si>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</si>
  <si>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</si>
  <si>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</si>
  <si>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</si>
  <si>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</si>
  <si>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</si>
  <si>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</si>
  <si>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</si>
  <si>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</si>
  <si>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</si>
  <si>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</si>
  <si>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</si>
  <si>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</si>
  <si>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</si>
  <si>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</si>
  <si>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</si>
  <si>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</si>
  <si>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</si>
  <si>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</si>
  <si>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</si>
  <si>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</si>
  <si>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</si>
  <si>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</si>
  <si>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</si>
  <si>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</si>
  <si>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</si>
  <si>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</si>
  <si>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</si>
  <si>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</si>
  <si>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</si>
  <si>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</si>
  <si>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</si>
  <si>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</si>
  <si>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</si>
  <si>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</si>
  <si>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</si>
  <si>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</si>
  <si>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</si>
  <si>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</si>
  <si>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</si>
  <si>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</si>
  <si>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</si>
  <si>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</si>
  <si>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</si>
  <si>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</si>
  <si>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</si>
  <si>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</si>
  <si>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</si>
  <si>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</si>
  <si>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</si>
  <si>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</si>
  <si>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</si>
  <si>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</si>
  <si>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</si>
  <si>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</si>
  <si>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</si>
  <si>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</si>
  <si>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</si>
  <si>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</si>
  <si>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</si>
  <si>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</si>
  <si>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</si>
  <si>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</si>
  <si>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</si>
  <si>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</si>
  <si>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</si>
  <si>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</si>
  <si>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</si>
  <si>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</si>
  <si>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</si>
  <si>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</si>
  <si>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</si>
  <si>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</si>
  <si>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</si>
  <si>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</si>
  <si>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</si>
  <si>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</si>
  <si>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</si>
  <si>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</si>
  <si>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</si>
  <si>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</si>
  <si>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</si>
  <si>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</si>
  <si>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</si>
  <si>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</si>
  <si>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</si>
  <si>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</si>
  <si>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</si>
  <si>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</si>
  <si>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</si>
  <si>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</si>
  <si>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</si>
  <si>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</si>
  <si>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</si>
  <si>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</si>
  <si>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</si>
  <si>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</si>
  <si>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</si>
  <si>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</si>
  <si>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</si>
  <si>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</si>
  <si>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</si>
  <si>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</si>
  <si>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</si>
  <si>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</si>
  <si>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</si>
  <si>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</si>
  <si>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</si>
  <si>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</si>
  <si>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</si>
  <si>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</si>
  <si>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</si>
  <si>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</si>
  <si>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</si>
  <si>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</si>
  <si>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</si>
  <si>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</si>
  <si>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</si>
  <si>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</si>
  <si>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</si>
  <si>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</si>
  <si>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</si>
  <si>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</si>
  <si>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</si>
  <si>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</si>
  <si>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</si>
  <si>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</si>
  <si>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</si>
  <si>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</si>
  <si>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</si>
  <si>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</si>
  <si>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</si>
  <si>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</si>
  <si>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</si>
  <si>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</si>
  <si>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</si>
  <si>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</si>
  <si>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</si>
  <si>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</si>
  <si>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</si>
  <si>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</si>
  <si>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</si>
  <si>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</si>
  <si>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</si>
  <si>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</si>
  <si>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</si>
  <si>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</si>
  <si>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</si>
  <si>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</si>
  <si>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</si>
  <si>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</si>
  <si>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</si>
  <si>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</si>
  <si>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</si>
  <si>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</si>
  <si>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</si>
  <si>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</si>
  <si>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</si>
  <si>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</si>
  <si>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</si>
  <si>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</si>
  <si>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</si>
  <si>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</si>
  <si>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</si>
  <si>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</si>
  <si>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</si>
  <si>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</si>
  <si>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</si>
  <si>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</si>
  <si>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</si>
  <si>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</si>
  <si>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</si>
  <si>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</si>
  <si>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</si>
  <si>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</si>
  <si>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</si>
  <si>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</si>
  <si>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</si>
  <si>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</si>
  <si>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</si>
  <si>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</si>
  <si>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</si>
  <si>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</si>
  <si>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</si>
  <si>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</si>
  <si>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</si>
  <si>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</si>
  <si>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</si>
  <si>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</si>
  <si>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</si>
  <si>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</si>
  <si>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</si>
  <si>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</si>
  <si>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</si>
  <si>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</si>
  <si>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</si>
  <si>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</si>
  <si>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</si>
  <si>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</si>
  <si>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</si>
  <si>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</si>
  <si>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</si>
  <si>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</si>
  <si>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</si>
  <si>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</si>
  <si>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</si>
  <si>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</si>
  <si>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</si>
  <si>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</si>
  <si>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</si>
  <si>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</si>
  <si>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</si>
  <si>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</si>
  <si>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</si>
  <si>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</si>
  <si>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</si>
  <si>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</si>
  <si>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</si>
  <si>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</si>
  <si>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</si>
  <si>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</si>
  <si>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</si>
  <si>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</si>
  <si>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</si>
  <si>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</si>
  <si>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</si>
  <si>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</si>
  <si>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</si>
  <si>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</si>
  <si>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</si>
  <si>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</si>
  <si>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</si>
  <si>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</si>
  <si>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</si>
  <si>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</si>
  <si>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</si>
  <si>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</si>
  <si>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</si>
  <si>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</si>
  <si>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</si>
  <si>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</si>
  <si>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</si>
  <si>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</si>
  <si>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</si>
  <si>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</si>
  <si>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</si>
  <si>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</si>
  <si>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</si>
  <si>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</si>
  <si>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</si>
  <si>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</si>
  <si>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</si>
  <si>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</si>
  <si>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</si>
  <si>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</si>
  <si>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</si>
  <si>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</si>
  <si>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</si>
  <si>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</si>
  <si>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</si>
  <si>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</si>
  <si>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</si>
  <si>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</si>
  <si>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</si>
  <si>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</si>
  <si>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</si>
  <si>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</si>
  <si>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</si>
  <si>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</si>
  <si>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</si>
  <si>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</si>
  <si>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</si>
  <si>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</si>
  <si>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</si>
  <si>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</si>
  <si>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</si>
  <si>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</si>
  <si>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</si>
  <si>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</si>
  <si>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</si>
  <si>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</si>
  <si>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</si>
  <si>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</si>
  <si>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</si>
  <si>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</si>
  <si>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</si>
  <si>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</si>
  <si>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</si>
  <si>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</si>
  <si>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</si>
  <si>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</si>
  <si>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</si>
  <si>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</si>
  <si>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</si>
  <si>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</si>
  <si>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</si>
  <si>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</si>
  <si>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</si>
  <si>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</si>
  <si>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</si>
  <si>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</si>
  <si>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</si>
  <si>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</si>
  <si>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</si>
  <si>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</si>
  <si>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</si>
  <si>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</si>
  <si>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</si>
  <si>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</si>
  <si>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</si>
  <si>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</si>
  <si>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</si>
  <si>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</si>
  <si>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</si>
  <si>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</si>
  <si>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</si>
  <si>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</si>
  <si>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</si>
  <si>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</si>
  <si>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</si>
  <si>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</si>
  <si>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</si>
  <si>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</si>
  <si>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</si>
  <si>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</si>
  <si>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</si>
  <si>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</si>
  <si>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</si>
  <si>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</si>
  <si>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</si>
  <si>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</si>
  <si>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</si>
  <si>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</si>
  <si>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</si>
  <si>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</si>
  <si>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</si>
  <si>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</si>
  <si>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</si>
  <si>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</si>
  <si>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</si>
  <si>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</si>
  <si>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</si>
  <si>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</si>
  <si>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</si>
  <si>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</si>
  <si>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</si>
  <si>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</si>
  <si>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</si>
  <si>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</si>
  <si>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</si>
  <si>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</si>
  <si>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</si>
  <si>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</si>
  <si>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</si>
  <si>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</si>
  <si>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</si>
  <si>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</si>
  <si>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</si>
  <si>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</si>
  <si>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</si>
  <si>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</si>
  <si>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</si>
  <si>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</si>
  <si>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</si>
  <si>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</si>
  <si>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</si>
  <si>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</si>
  <si>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</si>
  <si>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</si>
  <si>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</si>
  <si>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</si>
  <si>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</si>
  <si>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</si>
  <si>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</si>
  <si>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</si>
  <si>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</si>
  <si>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</si>
  <si>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</si>
  <si>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</si>
  <si>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</si>
  <si>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</si>
  <si>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</si>
  <si>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</si>
  <si>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</si>
  <si>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</si>
  <si>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</si>
  <si>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</si>
  <si>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</si>
  <si>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</si>
  <si>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</si>
  <si>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</si>
  <si>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</si>
  <si>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</si>
  <si>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</si>
  <si>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</si>
  <si>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</si>
  <si>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</si>
  <si>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</si>
  <si>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</si>
  <si>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</si>
  <si>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</si>
  <si>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</si>
  <si>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</si>
  <si>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</si>
  <si>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</si>
  <si>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</si>
  <si>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</si>
  <si>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</si>
  <si>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</si>
  <si>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</si>
  <si>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</si>
  <si>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</si>
  <si>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</si>
  <si>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</si>
  <si>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</si>
  <si>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</si>
  <si>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</si>
  <si>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</si>
  <si>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</si>
  <si>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</si>
  <si>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</si>
  <si>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</si>
  <si>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</si>
  <si>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</si>
  <si>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</si>
  <si>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</si>
  <si>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</si>
  <si>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</si>
  <si>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</si>
  <si>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</si>
  <si>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</si>
  <si>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</si>
  <si>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</si>
  <si>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</si>
  <si>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</si>
  <si>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</si>
  <si>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</si>
  <si>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</si>
  <si>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</si>
  <si>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</si>
  <si>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</si>
  <si>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</si>
  <si>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</si>
  <si>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</si>
  <si>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</si>
  <si>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</si>
  <si>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</si>
  <si>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</si>
  <si>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</si>
  <si>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</si>
  <si>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</si>
  <si>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</si>
  <si>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</si>
  <si>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</si>
  <si>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</si>
  <si>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</si>
  <si>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</si>
  <si>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</si>
  <si>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</si>
  <si>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</si>
  <si>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</si>
  <si>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</si>
  <si>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</si>
  <si>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</si>
  <si>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</si>
  <si>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</si>
  <si>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</si>
  <si>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</si>
  <si>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</si>
  <si>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</si>
  <si>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</si>
  <si>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</si>
  <si>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</si>
  <si>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</si>
  <si>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</si>
  <si>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</si>
  <si>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</si>
  <si>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</si>
  <si>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</si>
  <si>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</si>
  <si>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</si>
  <si>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</si>
  <si>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</si>
  <si>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</si>
  <si>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</si>
  <si>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</si>
  <si>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</si>
  <si>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</si>
  <si>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</si>
  <si>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</si>
  <si>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</si>
  <si>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</si>
  <si>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</si>
  <si>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</si>
  <si>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</si>
  <si>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</si>
  <si>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</si>
  <si>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</si>
  <si>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</si>
  <si>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</si>
  <si>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</si>
  <si>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</si>
  <si>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</si>
  <si>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</si>
  <si>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</si>
  <si>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</si>
  <si>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</si>
  <si>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</si>
  <si>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</si>
  <si>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</si>
  <si>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</si>
  <si>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</si>
  <si>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</si>
  <si>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</si>
  <si>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</si>
  <si>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</si>
  <si>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</si>
  <si>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</si>
  <si>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</si>
  <si>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</si>
  <si>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</si>
  <si>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</si>
  <si>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</si>
  <si>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</si>
  <si>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</si>
  <si>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</si>
  <si>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</si>
  <si>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</si>
  <si>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</si>
  <si>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</si>
  <si>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</si>
  <si>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</si>
  <si>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</si>
  <si>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</si>
  <si>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</si>
  <si>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</si>
  <si>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</si>
  <si>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</si>
  <si>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</si>
  <si>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</si>
  <si>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</si>
  <si>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</si>
  <si>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</si>
  <si>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</si>
  <si>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</si>
  <si>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</si>
  <si>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</si>
  <si>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</si>
  <si>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</si>
  <si>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</si>
  <si>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</si>
  <si>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</si>
  <si>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</si>
  <si>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</si>
  <si>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</si>
  <si>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</si>
  <si>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</si>
  <si>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</si>
  <si>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</si>
  <si>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</si>
  <si>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</si>
  <si>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</si>
  <si>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</si>
  <si>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</si>
  <si>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</si>
  <si>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</si>
  <si>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</si>
  <si>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</si>
  <si>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</si>
  <si>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</si>
  <si>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</si>
  <si>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</si>
  <si>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</si>
  <si>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</si>
  <si>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</si>
  <si>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</si>
  <si>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</si>
  <si>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</si>
  <si>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</si>
  <si>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</si>
  <si>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</si>
  <si>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</si>
  <si>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</si>
  <si>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</si>
  <si>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</si>
  <si>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</si>
  <si>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</si>
  <si>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</si>
  <si>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</si>
  <si>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</si>
  <si>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</si>
  <si>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</si>
  <si>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</si>
  <si>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</si>
  <si>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</si>
  <si>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</si>
  <si>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</si>
  <si>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</si>
  <si>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</si>
  <si>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</si>
  <si>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</si>
  <si>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</si>
  <si>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</si>
  <si>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</si>
  <si>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</si>
  <si>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</si>
  <si>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</si>
  <si>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</si>
  <si>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</si>
  <si>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</si>
  <si>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</si>
  <si>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</si>
  <si>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</si>
  <si>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</si>
  <si>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</si>
  <si>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</si>
  <si>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</si>
  <si>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</si>
  <si>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</si>
  <si>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</si>
  <si>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</si>
  <si>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</si>
  <si>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</si>
  <si>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</si>
  <si>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</si>
  <si>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</si>
  <si>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</si>
  <si>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</si>
  <si>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</si>
  <si>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</si>
  <si>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</si>
  <si>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</si>
  <si>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</si>
  <si>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</si>
  <si>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</si>
  <si>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</si>
  <si>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</si>
  <si>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</si>
  <si>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</si>
  <si>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</si>
  <si>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</si>
  <si>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</si>
  <si>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</si>
  <si>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</si>
  <si>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</si>
  <si>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</si>
  <si>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</si>
  <si>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</si>
  <si>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</si>
  <si>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</si>
  <si>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</si>
  <si>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</si>
  <si>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</si>
  <si>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</si>
  <si>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</si>
  <si>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</si>
  <si>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</si>
  <si>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</si>
  <si>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</si>
  <si>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</si>
  <si>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</si>
  <si>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</si>
  <si>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</si>
  <si>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</si>
  <si>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</si>
  <si>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</si>
  <si>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</si>
  <si>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</si>
  <si>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</si>
  <si>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</si>
  <si>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</si>
  <si>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</si>
  <si>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</si>
  <si>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</si>
  <si>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</si>
  <si>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</si>
  <si>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</si>
  <si>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</si>
  <si>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</si>
  <si>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</si>
  <si>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</si>
  <si>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</si>
  <si>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</si>
  <si>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</si>
  <si>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</si>
  <si>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</si>
  <si>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</si>
  <si>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</si>
  <si>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</si>
  <si>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</si>
  <si>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</si>
  <si>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</si>
  <si>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</si>
  <si>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</si>
  <si>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</si>
  <si>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</si>
  <si>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</si>
  <si>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</si>
  <si>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</si>
  <si>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</si>
  <si>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</si>
  <si>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</si>
  <si>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</si>
  <si>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</si>
  <si>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</si>
  <si>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</si>
  <si>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</si>
  <si>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</si>
  <si>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</si>
  <si>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</si>
  <si>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</si>
  <si>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</si>
  <si>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</si>
  <si>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</si>
  <si>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</si>
  <si>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</si>
  <si>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</si>
  <si>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</si>
  <si>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</si>
  <si>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</si>
  <si>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</si>
  <si>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</si>
  <si>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</si>
  <si>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</si>
  <si>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</si>
  <si>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</si>
  <si>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</si>
  <si>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</si>
  <si>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</si>
  <si>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</si>
  <si>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</si>
  <si>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</si>
  <si>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</si>
  <si>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</si>
  <si>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</si>
  <si>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</si>
  <si>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</si>
  <si>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</si>
  <si>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</si>
  <si>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</si>
  <si>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</si>
  <si>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</si>
  <si>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</si>
  <si>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</si>
  <si>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</si>
  <si>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</si>
  <si>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</si>
  <si>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</si>
  <si>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</si>
  <si>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</si>
  <si>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</si>
  <si>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</si>
  <si>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</si>
  <si>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</si>
  <si>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</si>
  <si>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</si>
  <si>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</si>
  <si>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</si>
  <si>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</si>
  <si>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</si>
  <si>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</si>
  <si>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</si>
  <si>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</si>
  <si>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</si>
  <si>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</si>
  <si>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</si>
  <si>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</si>
  <si>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</si>
  <si>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</si>
  <si>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</si>
  <si>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</si>
  <si>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</si>
  <si>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</si>
  <si>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</si>
  <si>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</si>
  <si>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</si>
  <si>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</si>
  <si>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</si>
  <si>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</si>
  <si>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</si>
  <si>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</si>
  <si>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</si>
  <si>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</si>
  <si>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</si>
  <si>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</si>
  <si>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</si>
  <si>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</si>
  <si>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</si>
  <si>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</si>
  <si>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</si>
  <si>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</si>
  <si>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</si>
  <si>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</si>
  <si>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</si>
  <si>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</si>
  <si>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</si>
  <si>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</si>
  <si>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</si>
  <si>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</si>
  <si>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</si>
  <si>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</si>
  <si>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</si>
  <si>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</si>
  <si>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</si>
  <si>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</si>
  <si>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</si>
  <si>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</si>
  <si>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</si>
  <si>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</si>
  <si>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</si>
  <si>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</si>
  <si>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</si>
  <si>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</si>
  <si>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</si>
  <si>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</si>
  <si>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</si>
  <si>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</si>
  <si>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</si>
  <si>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</si>
  <si>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</si>
  <si>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</si>
  <si>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</si>
  <si>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</si>
  <si>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</si>
  <si>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</si>
  <si>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</si>
  <si>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</si>
  <si>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</si>
  <si>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</si>
  <si>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</si>
  <si>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</si>
  <si>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</si>
  <si>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</si>
  <si>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</si>
  <si>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</si>
  <si>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</si>
  <si>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</si>
  <si>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</si>
  <si>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</si>
  <si>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</si>
  <si>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</si>
  <si>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</si>
  <si>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</si>
  <si>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</si>
  <si>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</si>
  <si>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</si>
  <si>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</si>
  <si>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</si>
  <si>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</si>
  <si>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</si>
  <si>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</si>
  <si>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</si>
  <si>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</si>
  <si>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</si>
  <si>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</si>
  <si>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</si>
  <si>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</si>
  <si>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</si>
  <si>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</si>
  <si>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</si>
  <si>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</si>
  <si>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</si>
  <si>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</si>
  <si>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</si>
  <si>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</si>
  <si>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</si>
  <si>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</si>
  <si>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</si>
  <si>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</si>
  <si>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</si>
  <si>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</si>
  <si>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</si>
  <si>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</si>
  <si>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</si>
  <si>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</si>
  <si>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</si>
  <si>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</si>
  <si>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</si>
  <si>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</si>
  <si>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</si>
  <si>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</si>
  <si>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</si>
  <si>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</si>
  <si>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</si>
  <si>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</si>
  <si>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</si>
  <si>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</si>
  <si>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</si>
  <si>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</si>
  <si>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</si>
  <si>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</si>
  <si>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</si>
  <si>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</si>
  <si>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</si>
  <si>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</si>
  <si>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</si>
  <si>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</si>
  <si>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</si>
  <si>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</si>
  <si>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</si>
  <si>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</si>
  <si>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</si>
  <si>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</si>
  <si>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</si>
  <si>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</si>
  <si>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</si>
  <si>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</si>
  <si>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</si>
  <si>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</si>
  <si>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</si>
  <si>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</si>
  <si>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</si>
  <si>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</si>
  <si>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</si>
  <si>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</si>
  <si>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</si>
  <si>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</si>
  <si>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</si>
  <si>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</si>
  <si>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</si>
  <si>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</si>
  <si>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</si>
  <si>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</si>
  <si>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</si>
  <si>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</si>
  <si>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</si>
  <si>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</si>
  <si>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</si>
  <si>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</si>
  <si>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</si>
  <si>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</si>
  <si>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</si>
  <si>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</si>
  <si>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</si>
  <si>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</si>
  <si>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</si>
  <si>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</si>
  <si>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</si>
  <si>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</si>
  <si>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</si>
  <si>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</si>
  <si>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</si>
  <si>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</si>
  <si>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</si>
  <si>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</si>
  <si>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</si>
  <si>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</si>
  <si>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</si>
  <si>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</si>
  <si>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</si>
  <si>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</si>
  <si>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</si>
  <si>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</si>
  <si>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</si>
  <si>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</si>
  <si>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</si>
  <si>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</si>
  <si>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</si>
  <si>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</si>
  <si>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</si>
  <si>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</si>
  <si>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</si>
  <si>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</si>
  <si>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</si>
  <si>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</si>
  <si>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</si>
  <si>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</si>
  <si>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</si>
  <si>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</si>
  <si>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</si>
  <si>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</si>
  <si>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</si>
  <si>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</si>
  <si>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</si>
  <si>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</si>
  <si>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</si>
  <si>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</si>
  <si>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</si>
  <si>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</si>
  <si>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</si>
  <si>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</si>
  <si>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</si>
  <si>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</si>
  <si>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</si>
  <si>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</si>
  <si>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</si>
  <si>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</si>
  <si>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</si>
  <si>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</si>
  <si>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</si>
  <si>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</si>
  <si>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</si>
  <si>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</si>
  <si>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</si>
  <si>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</si>
  <si>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</si>
  <si>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</si>
  <si>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</si>
  <si>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</si>
  <si>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</si>
  <si>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</si>
  <si>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</si>
  <si>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</si>
  <si>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</si>
  <si>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</si>
  <si>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</si>
  <si>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</si>
  <si>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</si>
  <si>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</si>
  <si>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</si>
  <si>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</si>
  <si>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</si>
  <si>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</si>
  <si>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</si>
  <si>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</si>
  <si>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</si>
  <si>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</si>
  <si>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</si>
  <si>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</si>
  <si>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</si>
  <si>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</si>
  <si>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</si>
  <si>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</si>
  <si>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</si>
  <si>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</si>
  <si>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</si>
  <si>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</si>
  <si>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</si>
  <si>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</si>
  <si>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</si>
  <si>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</si>
  <si>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</si>
  <si>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</si>
  <si>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</si>
  <si>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</si>
  <si>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</si>
  <si>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</si>
  <si>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</si>
  <si>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</si>
  <si>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</si>
  <si>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</si>
  <si>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</si>
  <si>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</si>
  <si>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</si>
  <si>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</si>
  <si>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</si>
  <si>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</si>
  <si>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</si>
  <si>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</si>
  <si>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</si>
  <si>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</si>
  <si>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</si>
  <si>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</si>
  <si>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</si>
  <si>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</si>
  <si>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</si>
  <si>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</si>
  <si>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</si>
  <si>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</si>
  <si>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</si>
  <si>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</si>
  <si>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</si>
  <si>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</si>
  <si>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</si>
  <si>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</si>
  <si>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</si>
  <si>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</si>
  <si>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</si>
  <si>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</si>
  <si>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</si>
  <si>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</si>
  <si>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</si>
  <si>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</si>
  <si>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</si>
  <si>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</si>
  <si>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</si>
  <si>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</si>
  <si>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</si>
  <si>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</si>
  <si>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</si>
  <si>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</si>
  <si>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</si>
  <si>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</si>
  <si>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</si>
  <si>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</si>
  <si>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</si>
  <si>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</si>
  <si>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</si>
  <si>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</si>
  <si>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</si>
  <si>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</si>
  <si>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</si>
  <si>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</si>
  <si>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</si>
  <si>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</si>
  <si>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</si>
  <si>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</si>
  <si>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</si>
  <si>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</si>
  <si>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</si>
  <si>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</si>
  <si>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</si>
  <si>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</si>
  <si>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</si>
  <si>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</si>
  <si>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</si>
  <si>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</si>
  <si>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</si>
  <si>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</si>
  <si>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</si>
  <si>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</si>
  <si>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</si>
  <si>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</si>
  <si>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</si>
  <si>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</si>
  <si>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</si>
  <si>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</si>
  <si>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</si>
  <si>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</si>
  <si>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</si>
  <si>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</si>
  <si>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</si>
  <si>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</si>
  <si>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</si>
  <si>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</si>
  <si>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</si>
  <si>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</si>
  <si>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</si>
  <si>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</si>
  <si>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</si>
  <si>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</si>
  <si>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</si>
  <si>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</si>
  <si>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</si>
  <si>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</si>
  <si>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</si>
  <si>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</si>
  <si>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</si>
  <si>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</si>
  <si>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</si>
  <si>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</si>
  <si>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</si>
  <si>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</si>
  <si>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</si>
  <si>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</si>
  <si>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</si>
  <si>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</si>
  <si>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</si>
  <si>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</si>
  <si>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</si>
  <si>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</si>
  <si>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</si>
  <si>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</si>
  <si>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</si>
  <si>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</si>
  <si>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</si>
  <si>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</si>
  <si>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</si>
  <si>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</si>
  <si>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</si>
  <si>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</si>
  <si>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</si>
  <si>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</si>
  <si>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</si>
  <si>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</si>
  <si>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</si>
  <si>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</si>
  <si>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</si>
  <si>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</si>
  <si>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</si>
  <si>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</si>
  <si>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</si>
  <si>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</si>
  <si>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</si>
  <si>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</si>
  <si>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</si>
  <si>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</si>
  <si>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</si>
  <si>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</si>
  <si>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</si>
  <si>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</si>
  <si>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</si>
  <si>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</si>
  <si>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</si>
  <si>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</si>
  <si>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</si>
  <si>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</si>
  <si>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</si>
  <si>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</si>
  <si>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</si>
  <si>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</si>
  <si>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</si>
  <si>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</si>
  <si>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</si>
  <si>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</si>
  <si>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</si>
  <si>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</si>
  <si>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</si>
  <si>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</si>
  <si>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</si>
  <si>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</si>
  <si>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</si>
  <si>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</si>
  <si>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</si>
  <si>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</si>
  <si>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</si>
  <si>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</si>
  <si>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</si>
  <si>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</si>
  <si>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</si>
  <si>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</si>
  <si>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</si>
  <si>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</si>
  <si>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</si>
  <si>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</si>
  <si>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</si>
  <si>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</si>
  <si>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</si>
  <si>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</si>
  <si>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</si>
  <si>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</si>
  <si>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</si>
  <si>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</si>
  <si>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</si>
  <si>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</si>
  <si>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</si>
  <si>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</si>
  <si>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</si>
  <si>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</si>
  <si>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</si>
  <si>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</si>
  <si>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</si>
  <si>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</si>
  <si>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</si>
  <si>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</si>
  <si>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</si>
  <si>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</si>
  <si>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</si>
  <si>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</si>
  <si>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</si>
  <si>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</si>
  <si>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</si>
  <si>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</si>
  <si>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</si>
  <si>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</si>
  <si>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</si>
  <si>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</si>
  <si>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</si>
  <si>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</si>
  <si>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</si>
  <si>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</si>
  <si>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</si>
  <si>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</si>
  <si>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</si>
  <si>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</si>
  <si>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</si>
  <si>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</si>
  <si>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</si>
  <si>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</si>
  <si>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</si>
  <si>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</si>
  <si>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</si>
  <si>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</si>
  <si>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</si>
  <si>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</si>
  <si>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</si>
  <si>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</si>
  <si>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</si>
  <si>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</si>
  <si>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</si>
  <si>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</si>
  <si>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</si>
  <si>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</si>
  <si>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</si>
  <si>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</si>
  <si>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</si>
  <si>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</si>
  <si>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</si>
  <si>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</si>
  <si>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</si>
  <si>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</si>
  <si>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</si>
  <si>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</si>
  <si>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</si>
  <si>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</si>
  <si>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</si>
  <si>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</si>
  <si>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</si>
  <si>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</si>
  <si>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</si>
  <si>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</si>
  <si>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</si>
  <si>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</si>
  <si>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</si>
  <si>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</si>
  <si>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</si>
  <si>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</si>
  <si>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</si>
  <si>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</si>
  <si>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</si>
  <si>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</si>
  <si>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</si>
  <si>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</si>
  <si>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</si>
  <si>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</si>
  <si>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</si>
  <si>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</si>
  <si>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</si>
  <si>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</si>
  <si>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</si>
  <si>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</si>
  <si>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</si>
  <si>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</si>
  <si>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</si>
  <si>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</si>
  <si>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</si>
  <si>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</si>
  <si>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</si>
  <si>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</si>
  <si>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</si>
  <si>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</si>
  <si>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</si>
  <si>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</si>
  <si>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</si>
  <si>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</si>
  <si>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</si>
  <si>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</si>
  <si>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</si>
  <si>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</si>
  <si>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</si>
  <si>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</si>
  <si>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</si>
  <si>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</si>
  <si>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</si>
  <si>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</si>
  <si>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</si>
  <si>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</si>
  <si>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</si>
  <si>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</si>
  <si>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</si>
  <si>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</si>
  <si>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</si>
  <si>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</si>
  <si>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</si>
  <si>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</si>
  <si>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</si>
  <si>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</si>
  <si>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</si>
  <si>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</si>
  <si>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</si>
  <si>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</si>
  <si>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</si>
  <si>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</si>
  <si>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</si>
  <si>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</si>
  <si>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</si>
  <si>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</si>
  <si>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</si>
  <si>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</si>
  <si>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</si>
  <si>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</si>
  <si>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</si>
  <si>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</si>
  <si>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</si>
  <si>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</si>
  <si>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</si>
  <si>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</si>
  <si>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</si>
  <si>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</si>
  <si>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</si>
  <si>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</si>
  <si>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</si>
  <si>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</si>
  <si>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</si>
  <si>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</si>
  <si>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</si>
  <si>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</si>
  <si>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</si>
  <si>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</si>
  <si>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</si>
  <si>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</si>
  <si>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</si>
  <si>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</si>
  <si>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</si>
  <si>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</si>
  <si>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</si>
  <si>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</si>
  <si>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</si>
  <si>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</si>
  <si>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</si>
  <si>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</si>
  <si>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</si>
  <si>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</si>
  <si>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</si>
  <si>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</si>
  <si>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</si>
  <si>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</si>
  <si>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</si>
  <si>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</si>
  <si>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</si>
  <si>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</si>
  <si>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</si>
  <si>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</si>
  <si>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</si>
  <si>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</si>
  <si>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</si>
  <si>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</si>
  <si>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</si>
  <si>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</si>
  <si>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</si>
  <si>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</si>
  <si>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</si>
  <si>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</si>
  <si>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</si>
  <si>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</si>
  <si>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</si>
  <si>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</si>
  <si>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</si>
  <si>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</si>
  <si>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</si>
  <si>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</si>
  <si>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</si>
  <si>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</si>
  <si>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</si>
  <si>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</si>
  <si>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</si>
  <si>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</si>
  <si>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</si>
  <si>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</si>
  <si>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</si>
  <si>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</si>
  <si>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</si>
  <si>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</si>
  <si>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</si>
  <si>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</si>
  <si>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</si>
  <si>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</si>
  <si>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</si>
  <si>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</si>
  <si>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</si>
  <si>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</si>
  <si>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</si>
  <si>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</si>
  <si>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</si>
  <si>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</si>
  <si>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</si>
  <si>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</si>
  <si>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</si>
  <si>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</si>
  <si>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</si>
  <si>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</si>
  <si>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</si>
  <si>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</si>
  <si>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</si>
  <si>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</si>
  <si>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</si>
  <si>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</si>
  <si>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</si>
  <si>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</si>
  <si>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</si>
  <si>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</si>
  <si>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</si>
  <si>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</si>
  <si>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</si>
  <si>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</si>
  <si>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</si>
  <si>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</si>
  <si>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</si>
  <si>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</si>
  <si>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</si>
  <si>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</si>
  <si>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</si>
  <si>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</si>
  <si>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</si>
  <si>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</si>
  <si>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</si>
  <si>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</si>
  <si>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</si>
  <si>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</si>
  <si>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</si>
  <si>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</si>
  <si>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</si>
  <si>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</si>
  <si>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</si>
  <si>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</si>
  <si>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</si>
  <si>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</si>
  <si>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</si>
  <si>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</si>
  <si>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</si>
  <si>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</si>
  <si>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</si>
  <si>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</si>
  <si>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</si>
  <si>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</si>
  <si>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</si>
  <si>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</si>
  <si>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</si>
  <si>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</si>
  <si>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</si>
  <si>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</si>
  <si>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</si>
  <si>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</si>
  <si>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</si>
  <si>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</si>
  <si>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</si>
  <si>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</si>
  <si>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</si>
  <si>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</si>
  <si>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</si>
  <si>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</si>
  <si>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</si>
  <si>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</si>
  <si>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</si>
  <si>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</si>
  <si>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</si>
  <si>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</si>
  <si>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</si>
  <si>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</si>
  <si>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</si>
  <si>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</si>
  <si>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</si>
  <si>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</si>
  <si>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</si>
  <si>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</si>
  <si>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</si>
  <si>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</si>
  <si>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</si>
  <si>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</si>
  <si>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</si>
  <si>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</si>
  <si>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</si>
  <si>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</si>
  <si>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</si>
  <si>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</si>
  <si>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</si>
  <si>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</si>
  <si>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</si>
  <si>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</si>
  <si>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</si>
  <si>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</si>
  <si>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</si>
  <si>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</si>
  <si>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</si>
  <si>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</si>
  <si>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</si>
  <si>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</si>
  <si>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</si>
  <si>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</si>
  <si>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</si>
  <si>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</si>
  <si>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</si>
  <si>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</si>
  <si>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</si>
  <si>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</si>
  <si>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</si>
  <si>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</si>
  <si>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</si>
  <si>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</si>
  <si>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</si>
  <si>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</si>
  <si>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</si>
  <si>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</si>
  <si>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</si>
  <si>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</si>
  <si>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</si>
  <si>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</si>
  <si>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</si>
  <si>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</si>
  <si>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</si>
  <si>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</si>
  <si>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</si>
  <si>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</si>
  <si>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</si>
  <si>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</si>
  <si>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</si>
  <si>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</si>
  <si>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</si>
  <si>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</si>
  <si>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</si>
  <si>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</si>
  <si>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</si>
  <si>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</si>
  <si>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</si>
  <si>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</si>
  <si>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</si>
  <si>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</si>
  <si>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</si>
  <si>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</si>
  <si>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</si>
  <si>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</si>
  <si>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</si>
  <si>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</si>
  <si>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</si>
  <si>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</si>
  <si>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</si>
  <si>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</si>
  <si>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</si>
  <si>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</si>
  <si>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</si>
  <si>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</si>
  <si>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</si>
  <si>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</si>
  <si>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</si>
  <si>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</si>
  <si>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</si>
  <si>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</si>
  <si>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</si>
  <si>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</si>
  <si>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</si>
  <si>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</si>
  <si>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</si>
  <si>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</si>
  <si>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</si>
  <si>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</si>
  <si>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</si>
  <si>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</si>
  <si>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</si>
  <si>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</si>
  <si>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</si>
  <si>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</si>
  <si>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</si>
  <si>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</si>
  <si>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</si>
  <si>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</si>
  <si>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</si>
  <si>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</si>
  <si>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</si>
  <si>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</si>
  <si>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</si>
  <si>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</si>
  <si>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</si>
  <si>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</si>
  <si>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</si>
  <si>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</si>
  <si>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</si>
  <si>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</si>
  <si>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</si>
  <si>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</si>
  <si>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</si>
  <si>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</si>
  <si>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</si>
  <si>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</si>
  <si>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</si>
  <si>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</si>
  <si>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</si>
  <si>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</si>
  <si>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</si>
  <si>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</si>
  <si>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</si>
  <si>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</si>
  <si>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</si>
  <si>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</si>
  <si>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</si>
  <si>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</si>
  <si>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</si>
  <si>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</si>
  <si>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</si>
  <si>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</si>
  <si>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</si>
  <si>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</si>
  <si>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</si>
  <si>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</si>
  <si>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</si>
  <si>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</si>
  <si>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</si>
  <si>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</si>
  <si>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</si>
  <si>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</si>
  <si>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</si>
  <si>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</si>
  <si>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</si>
  <si>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</si>
  <si>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</si>
  <si>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</si>
  <si>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</si>
  <si>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</si>
  <si>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</si>
  <si>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</si>
  <si>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</si>
  <si>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</si>
  <si>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</si>
  <si>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</si>
  <si>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</si>
  <si>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</si>
  <si>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</si>
  <si>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</si>
  <si>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</si>
  <si>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</si>
  <si>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</si>
  <si>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</si>
  <si>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</si>
  <si>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</si>
  <si>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</si>
  <si>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</si>
  <si>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</si>
  <si>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</si>
  <si>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</si>
  <si>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</si>
  <si>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</si>
  <si>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</si>
  <si>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</si>
  <si>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</si>
  <si>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</si>
  <si>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</si>
  <si>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</si>
  <si>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</si>
  <si>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</si>
  <si>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</si>
  <si>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</si>
  <si>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</si>
  <si>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</si>
  <si>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</si>
  <si>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</si>
  <si>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</si>
  <si>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</si>
  <si>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</si>
  <si>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</si>
  <si>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</si>
  <si>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</si>
  <si>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</si>
  <si>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</si>
  <si>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</si>
  <si>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</si>
  <si>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</si>
  <si>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</si>
  <si>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</si>
  <si>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</si>
  <si>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</si>
  <si>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</si>
  <si>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</si>
  <si>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</si>
  <si>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</si>
  <si>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</si>
  <si>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</si>
  <si>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</si>
  <si>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</si>
  <si>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</si>
  <si>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</si>
  <si>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</si>
  <si>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</si>
  <si>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</si>
  <si>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</si>
  <si>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</si>
  <si>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</si>
  <si>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</si>
  <si>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</si>
  <si>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</si>
  <si>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</si>
  <si>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</si>
  <si>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</si>
  <si>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</si>
  <si>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</si>
  <si>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</si>
  <si>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</si>
  <si>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</si>
  <si>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</si>
  <si>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</si>
  <si>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</si>
  <si>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</si>
  <si>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</si>
  <si>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</si>
  <si>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</si>
  <si>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</si>
  <si>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</si>
  <si>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</si>
  <si>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</si>
  <si>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</si>
  <si>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</si>
  <si>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</si>
  <si>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</si>
  <si>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</si>
  <si>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</si>
  <si>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</si>
  <si>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</si>
  <si>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</si>
  <si>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</si>
  <si>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</si>
  <si>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</si>
  <si>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</si>
  <si>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</si>
  <si>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</si>
  <si>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</si>
  <si>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</si>
  <si>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</si>
  <si>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</si>
  <si>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</si>
  <si>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</si>
  <si>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</si>
  <si>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</si>
  <si>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</si>
  <si>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</si>
  <si>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</si>
  <si>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</si>
  <si>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</si>
  <si>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</si>
  <si>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</si>
  <si>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</si>
  <si>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</si>
  <si>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</si>
  <si>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</si>
  <si>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</si>
  <si>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</si>
  <si>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</si>
  <si>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</si>
  <si>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</si>
  <si>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</si>
  <si>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</si>
  <si>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</si>
  <si>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</si>
  <si>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</si>
  <si>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</si>
  <si>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</si>
  <si>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</si>
  <si>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</si>
  <si>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</si>
  <si>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</si>
  <si>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</si>
  <si>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</si>
  <si>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</si>
  <si>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</si>
  <si>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</si>
  <si>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</si>
  <si>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</si>
  <si>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</si>
  <si>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</si>
  <si>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</si>
  <si>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</si>
  <si>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</si>
  <si>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</si>
  <si>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</si>
  <si>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</si>
  <si>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</si>
  <si>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</si>
  <si>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</si>
  <si>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</si>
  <si>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</si>
  <si>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</si>
  <si>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</si>
  <si>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</si>
  <si>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</si>
  <si>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</si>
  <si>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</si>
  <si>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</si>
  <si>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</si>
  <si>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</si>
  <si>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</si>
  <si>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</si>
  <si>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</si>
  <si>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</si>
  <si>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</si>
  <si>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</si>
  <si>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</si>
  <si>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</si>
  <si>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</si>
  <si>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</si>
  <si>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</si>
  <si>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</si>
  <si>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</si>
  <si>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</si>
  <si>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</si>
  <si>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</si>
  <si>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</si>
  <si>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</si>
  <si>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</si>
  <si>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</si>
  <si>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</si>
  <si>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</si>
  <si>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</si>
  <si>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</si>
  <si>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</si>
  <si>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</si>
  <si>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</si>
  <si>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</si>
  <si>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</si>
  <si>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</si>
  <si>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</si>
  <si>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</si>
  <si>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</si>
  <si>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</si>
  <si>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</si>
  <si>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</si>
  <si>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</si>
  <si>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</si>
  <si>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</si>
  <si>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</si>
  <si>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</si>
  <si>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</si>
  <si>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</si>
  <si>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</si>
  <si>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</si>
  <si>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</si>
  <si>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</si>
  <si>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</si>
  <si>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</si>
  <si>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</si>
  <si>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</si>
  <si>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</si>
  <si>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</si>
  <si>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</si>
  <si>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</si>
  <si>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</si>
  <si>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</si>
  <si>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</si>
  <si>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</si>
  <si>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</si>
  <si>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</si>
  <si>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</si>
  <si>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</si>
  <si>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</si>
  <si>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</si>
  <si>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</si>
  <si>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</si>
  <si>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</si>
  <si>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</si>
  <si>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</si>
  <si>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</si>
  <si>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</si>
  <si>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</si>
  <si>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</si>
  <si>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</si>
  <si>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</si>
  <si>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</si>
  <si>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</si>
  <si>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</si>
  <si>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</si>
  <si>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</si>
  <si>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</si>
  <si>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</si>
  <si>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</si>
  <si>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</si>
  <si>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</si>
  <si>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</si>
  <si>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</si>
  <si>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</si>
  <si>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</si>
  <si>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</si>
  <si>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</si>
  <si>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</si>
  <si>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</si>
  <si>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</si>
  <si>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</si>
  <si>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</si>
  <si>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</si>
  <si>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</si>
  <si>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</si>
  <si>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</si>
  <si>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</si>
  <si>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</si>
  <si>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</si>
  <si>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</si>
  <si>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</si>
  <si>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</si>
  <si>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</si>
  <si>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</si>
  <si>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</si>
  <si>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</si>
  <si>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</si>
  <si>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</si>
  <si>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</si>
  <si>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</si>
  <si>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</si>
  <si>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</si>
  <si>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</si>
  <si>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</si>
  <si>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</si>
  <si>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</si>
  <si>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</si>
  <si>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</si>
  <si>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</si>
  <si>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</si>
  <si>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</si>
  <si>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</si>
  <si>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</si>
  <si>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</si>
  <si>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</si>
  <si>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</si>
  <si>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</si>
  <si>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</si>
  <si>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</si>
  <si>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</si>
  <si>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</si>
  <si>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</si>
  <si>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</si>
  <si>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</si>
  <si>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</si>
  <si>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</si>
  <si>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</si>
  <si>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</si>
  <si>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</si>
  <si>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</si>
  <si>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</si>
  <si>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</si>
  <si>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</si>
  <si>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</si>
  <si>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</si>
  <si>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</si>
  <si>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</si>
  <si>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</si>
  <si>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</si>
  <si>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</si>
  <si>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</si>
  <si>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</si>
  <si>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</si>
  <si>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</si>
  <si>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</si>
  <si>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</si>
  <si>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</si>
  <si>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</si>
  <si>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</si>
  <si>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</si>
  <si>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</si>
  <si>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</si>
  <si>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</si>
  <si>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</si>
  <si>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</si>
  <si>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</si>
  <si>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</si>
  <si>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</si>
  <si>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</si>
  <si>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</si>
  <si>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</si>
  <si>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</si>
  <si>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</si>
  <si>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</si>
  <si>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</si>
  <si>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</si>
  <si>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</si>
  <si>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</si>
  <si>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</si>
  <si>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</si>
  <si>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</si>
  <si>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</si>
  <si>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</si>
  <si>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</si>
  <si>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</si>
  <si>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</si>
  <si>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</si>
  <si>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</si>
  <si>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</si>
  <si>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</si>
  <si>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</si>
  <si>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</si>
  <si>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</si>
  <si>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</si>
  <si>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</si>
  <si>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</si>
  <si>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</si>
  <si>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</si>
  <si>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</si>
  <si>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</si>
  <si>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</si>
  <si>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</si>
  <si>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</si>
  <si>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</si>
  <si>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</si>
  <si>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</si>
  <si>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</si>
  <si>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</si>
  <si>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</si>
  <si>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</si>
  <si>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</si>
  <si>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</si>
  <si>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</si>
  <si>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</si>
  <si>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</si>
  <si>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</si>
  <si>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</si>
  <si>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</si>
  <si>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</si>
  <si>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</si>
  <si>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</si>
  <si>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</si>
  <si>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</si>
  <si>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</si>
  <si>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</si>
  <si>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</si>
  <si>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</si>
  <si>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</si>
  <si>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</si>
  <si>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</si>
  <si>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</si>
  <si>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</si>
  <si>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</si>
  <si>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</si>
  <si>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</si>
  <si>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</si>
  <si>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</si>
  <si>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</si>
  <si>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</si>
  <si>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</si>
  <si>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</si>
  <si>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</si>
  <si>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</si>
  <si>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</si>
  <si>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</si>
  <si>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</si>
  <si>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</si>
  <si>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</si>
  <si>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</si>
  <si>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</si>
  <si>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</si>
  <si>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</si>
  <si>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</si>
  <si>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</si>
  <si>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</si>
  <si>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</si>
  <si>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</si>
  <si>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</si>
  <si>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</si>
  <si>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</si>
  <si>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</si>
  <si>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</si>
  <si>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</si>
  <si>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</si>
  <si>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</si>
  <si>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</si>
  <si>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</si>
  <si>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</si>
  <si>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</si>
  <si>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</si>
  <si>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</si>
  <si>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</si>
  <si>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</si>
  <si>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</si>
  <si>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</si>
  <si>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</si>
  <si>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</si>
  <si>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</si>
  <si>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</si>
  <si>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</si>
  <si>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</si>
  <si>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</si>
  <si>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</si>
  <si>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</si>
  <si>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</si>
  <si>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</si>
  <si>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</si>
  <si>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</si>
  <si>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</si>
  <si>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</si>
  <si>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</si>
  <si>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</si>
  <si>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</si>
  <si>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</si>
  <si>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</si>
  <si>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</si>
  <si>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</si>
  <si>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</si>
  <si>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</si>
  <si>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</si>
  <si>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</si>
  <si>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</si>
  <si>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</si>
  <si>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</si>
  <si>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</si>
  <si>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</si>
  <si>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</si>
  <si>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</si>
  <si>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</si>
  <si>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</si>
  <si>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</si>
  <si>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</si>
  <si>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</si>
  <si>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</si>
  <si>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</si>
  <si>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</si>
  <si>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</si>
  <si>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</si>
  <si>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</si>
  <si>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</si>
  <si>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</si>
  <si>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</si>
  <si>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</si>
  <si>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</si>
  <si>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</si>
  <si>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</si>
  <si>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</si>
  <si>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</si>
  <si>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</si>
  <si>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</si>
  <si>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</si>
  <si>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</si>
  <si>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</si>
  <si>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</si>
  <si>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</si>
  <si>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</si>
  <si>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</si>
  <si>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</si>
  <si>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</si>
  <si>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</si>
  <si>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</si>
  <si>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</si>
  <si>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</si>
  <si>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</si>
  <si>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</si>
  <si>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</si>
  <si>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</si>
  <si>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</si>
  <si>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</si>
  <si>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</si>
  <si>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</si>
  <si>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</si>
  <si>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</si>
  <si>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</si>
  <si>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</si>
  <si>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</si>
  <si>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</si>
  <si>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</si>
  <si>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</si>
  <si>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</si>
  <si>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</si>
  <si>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</si>
  <si>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</si>
  <si>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</si>
  <si>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</si>
  <si>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</si>
  <si>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</si>
  <si>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</si>
  <si>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</si>
  <si>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</si>
  <si>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</si>
  <si>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</si>
  <si>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</si>
  <si>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</si>
  <si>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</si>
  <si>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</si>
  <si>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</si>
  <si>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</si>
  <si>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</si>
  <si>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</si>
  <si>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</si>
  <si>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</si>
  <si>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</si>
  <si>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</si>
  <si>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</si>
  <si>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</si>
  <si>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</si>
  <si>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</si>
  <si>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</si>
  <si>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</si>
  <si>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</si>
  <si>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</si>
  <si>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</si>
  <si>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</si>
  <si>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</si>
  <si>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</si>
  <si>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</si>
  <si>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</si>
  <si>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</si>
  <si>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</si>
  <si>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</si>
  <si>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</si>
  <si>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</si>
  <si>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</si>
  <si>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</si>
  <si>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</si>
  <si>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</si>
  <si>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</si>
  <si>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</si>
  <si>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</si>
  <si>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</si>
  <si>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</si>
  <si>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</si>
  <si>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</si>
  <si>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</si>
  <si>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</si>
  <si>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</si>
  <si>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</si>
  <si>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</si>
  <si>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</si>
  <si>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</si>
  <si>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</si>
  <si>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</si>
  <si>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</si>
  <si>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</si>
  <si>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</si>
  <si>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</si>
  <si>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</si>
  <si>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</si>
  <si>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</si>
  <si>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</si>
  <si>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</si>
  <si>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</si>
  <si>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</si>
  <si>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</si>
  <si>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</si>
  <si>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</si>
  <si>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</si>
  <si>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</si>
  <si>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</si>
  <si>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</si>
  <si>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</si>
  <si>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</si>
  <si>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</si>
  <si>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</si>
  <si>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</si>
  <si>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</si>
  <si>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</si>
  <si>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</si>
  <si>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</si>
  <si>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</si>
  <si>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</si>
  <si>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</si>
  <si>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</si>
  <si>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</si>
  <si>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</si>
  <si>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</si>
  <si>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</si>
  <si>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</si>
  <si>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</si>
  <si>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</si>
  <si>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</si>
  <si>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</si>
  <si>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</si>
  <si>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</si>
  <si>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</si>
  <si>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</si>
  <si>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</si>
  <si>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</si>
  <si>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</si>
  <si>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</si>
  <si>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</si>
  <si>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</si>
  <si>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</si>
  <si>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</si>
  <si>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</si>
  <si>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</si>
  <si>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</si>
  <si>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</si>
  <si>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</si>
  <si>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</si>
  <si>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</si>
  <si>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</si>
  <si>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</si>
  <si>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</si>
  <si>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</si>
  <si>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</si>
  <si>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</si>
  <si>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</si>
  <si>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</si>
  <si>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</si>
  <si>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</si>
  <si>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</si>
  <si>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</si>
  <si>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</si>
  <si>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</si>
  <si>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</si>
  <si>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</si>
  <si>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</si>
  <si>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</si>
  <si>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</si>
  <si>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</si>
  <si>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</si>
  <si>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</si>
  <si>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</si>
  <si>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</si>
  <si>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</si>
  <si>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</si>
  <si>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</si>
  <si>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</si>
  <si>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</si>
  <si>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</si>
  <si>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</si>
  <si>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</si>
  <si>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</si>
  <si>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</si>
  <si>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</si>
  <si>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</si>
  <si>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</si>
  <si>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</si>
  <si>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</si>
  <si>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</si>
  <si>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</si>
  <si>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</si>
  <si>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</si>
  <si>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</si>
  <si>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</si>
  <si>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</si>
  <si>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</si>
  <si>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</si>
  <si>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</si>
  <si>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</si>
  <si>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</si>
  <si>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</si>
  <si>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</si>
  <si>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</si>
  <si>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</si>
  <si>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</si>
  <si>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</si>
  <si>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</si>
  <si>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</si>
  <si>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</si>
  <si>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</si>
  <si>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</si>
  <si>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</si>
  <si>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</si>
  <si>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</si>
  <si>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</si>
  <si>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</si>
  <si>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</si>
  <si>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</si>
  <si>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</si>
  <si>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</si>
  <si>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</si>
  <si>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</si>
  <si>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</si>
  <si>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</si>
  <si>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</si>
  <si>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</si>
  <si>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</si>
  <si>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</si>
  <si>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</si>
  <si>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</si>
  <si>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</si>
  <si>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</si>
  <si>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</si>
  <si>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</si>
  <si>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</si>
  <si>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</si>
  <si>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</si>
  <si>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</si>
  <si>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</si>
  <si>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</si>
  <si>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</si>
  <si>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</si>
  <si>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</si>
  <si>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</si>
  <si>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</si>
  <si>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</si>
  <si>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</si>
  <si>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</si>
  <si>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</si>
  <si>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</si>
  <si>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</si>
  <si>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</si>
  <si>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</si>
  <si>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</si>
  <si>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</si>
  <si>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</si>
  <si>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</si>
  <si>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</si>
  <si>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</si>
  <si>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</si>
  <si>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</si>
  <si>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</si>
  <si>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</si>
  <si>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</si>
  <si>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</si>
  <si>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</si>
  <si>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</si>
  <si>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</si>
  <si>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</si>
  <si>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</si>
  <si>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</si>
  <si>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</si>
  <si>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</si>
  <si>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</si>
  <si>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</si>
  <si>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</si>
  <si>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</si>
  <si>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</si>
  <si>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</si>
  <si>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</si>
  <si>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</si>
  <si>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</si>
  <si>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</si>
  <si>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</si>
  <si>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</si>
  <si>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</si>
  <si>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</si>
  <si>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</si>
  <si>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</si>
  <si>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</si>
  <si>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</si>
  <si>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</si>
  <si>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</si>
  <si>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</si>
  <si>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</si>
  <si>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</si>
  <si>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</si>
  <si>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</si>
  <si>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</si>
  <si>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</si>
  <si>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</si>
  <si>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</si>
  <si>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</si>
  <si>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</si>
  <si>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</si>
  <si>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</si>
  <si>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</si>
  <si>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</si>
  <si>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</si>
  <si>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</si>
  <si>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</si>
  <si>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</si>
  <si>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</si>
  <si>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</si>
  <si>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</si>
  <si>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</si>
  <si>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</si>
  <si>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</si>
  <si>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</si>
  <si>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</si>
  <si>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</si>
  <si>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</si>
  <si>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</si>
  <si>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</si>
  <si>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</si>
  <si>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</si>
  <si>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</si>
  <si>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</si>
  <si>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</si>
  <si>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</si>
  <si>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</si>
  <si>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</si>
  <si>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</si>
  <si>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</si>
  <si>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</si>
  <si>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</si>
  <si>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</si>
  <si>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</si>
  <si>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</si>
  <si>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</si>
  <si>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</si>
  <si>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</si>
  <si>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</si>
  <si>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</si>
  <si>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</si>
  <si>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</si>
  <si>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</si>
  <si>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</si>
  <si>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</si>
  <si>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</si>
  <si>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</si>
  <si>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</si>
  <si>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</si>
  <si>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</si>
  <si>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</si>
  <si>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</si>
  <si>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</si>
  <si>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</si>
  <si>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</si>
  <si>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</si>
  <si>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</si>
  <si>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</si>
  <si>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</si>
  <si>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</si>
  <si>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</si>
  <si>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</si>
  <si>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</si>
  <si>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</si>
  <si>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</si>
  <si>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</si>
  <si>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</si>
  <si>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</si>
  <si>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</si>
  <si>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</si>
  <si>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</si>
  <si>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</si>
  <si>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</si>
  <si>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</si>
  <si>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</si>
  <si>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</si>
  <si>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</si>
  <si>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</si>
  <si>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</si>
  <si>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</si>
  <si>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</si>
  <si>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</si>
  <si>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</si>
  <si>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</si>
  <si>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</si>
  <si>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</si>
  <si>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</si>
  <si>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</si>
  <si>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</si>
  <si>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</si>
  <si>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</si>
  <si>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</si>
  <si>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</si>
  <si>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</si>
  <si>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</si>
  <si>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</si>
  <si>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</si>
  <si>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</si>
  <si>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</si>
  <si>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</si>
  <si>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</si>
  <si>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</si>
  <si>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</si>
  <si>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</si>
  <si>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</si>
  <si>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</si>
  <si>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</si>
  <si>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</si>
  <si>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</si>
  <si>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</si>
  <si>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</si>
  <si>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</si>
  <si>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</si>
  <si>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</si>
  <si>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</si>
  <si>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</si>
  <si>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</si>
  <si>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</si>
  <si>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</si>
  <si>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</si>
  <si>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</si>
  <si>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</si>
  <si>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</si>
  <si>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</si>
  <si>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</si>
  <si>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</si>
  <si>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</si>
  <si>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</si>
  <si>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</si>
  <si>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</si>
  <si>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</si>
  <si>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</si>
  <si>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</si>
  <si>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</si>
  <si>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</si>
  <si>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</si>
  <si>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</si>
  <si>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</si>
  <si>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</si>
  <si>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</si>
  <si>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</si>
  <si>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</si>
  <si>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</si>
  <si>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</si>
  <si>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</si>
  <si>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</si>
  <si>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</si>
  <si>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</si>
  <si>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</si>
  <si>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</si>
  <si>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</si>
  <si>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</si>
  <si>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</si>
  <si>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</si>
  <si>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</si>
  <si>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</si>
  <si>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</si>
  <si>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</si>
  <si>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</si>
  <si>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</si>
  <si>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</si>
  <si>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</si>
  <si>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</si>
  <si>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</si>
  <si>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</si>
  <si>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</si>
  <si>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</si>
  <si>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</si>
  <si>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</si>
  <si>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</si>
  <si>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</si>
  <si>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</si>
  <si>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</si>
  <si>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</si>
  <si>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</si>
  <si>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</si>
  <si>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</si>
  <si>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</si>
  <si>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</si>
  <si>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</si>
  <si>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</si>
  <si>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</si>
  <si>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</si>
  <si>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</si>
  <si>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</si>
  <si>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</si>
  <si>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</si>
  <si>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</si>
  <si>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</si>
  <si>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</si>
  <si>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</si>
  <si>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</si>
  <si>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</si>
  <si>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</si>
  <si>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</si>
  <si>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</si>
  <si>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</si>
  <si>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</si>
  <si>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</si>
  <si>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</si>
  <si>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</si>
  <si>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</si>
  <si>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</si>
  <si>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</si>
  <si>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</si>
  <si>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</si>
  <si>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</si>
  <si>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</si>
  <si>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</si>
  <si>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</si>
  <si>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</si>
  <si>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</si>
  <si>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</si>
  <si>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</si>
  <si>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</si>
  <si>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</si>
  <si>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</si>
  <si>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</si>
  <si>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</si>
  <si>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</si>
  <si>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</si>
  <si>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</si>
  <si>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</si>
  <si>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</si>
  <si>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</si>
  <si>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</si>
  <si>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</si>
  <si>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</si>
  <si>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</si>
  <si>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</si>
  <si>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</si>
  <si>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</si>
  <si>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</si>
  <si>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</si>
  <si>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</si>
  <si>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</si>
  <si>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</si>
  <si>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</si>
  <si>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</si>
  <si>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</si>
  <si>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</si>
  <si>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</si>
  <si>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</si>
  <si>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</si>
  <si>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</si>
  <si>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</si>
  <si>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</si>
  <si>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</si>
  <si>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</si>
  <si>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</si>
  <si>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</si>
  <si>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</si>
  <si>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</si>
  <si>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</si>
  <si>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</si>
  <si>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</si>
  <si>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</si>
  <si>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</si>
  <si>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</si>
  <si>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</si>
  <si>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</si>
  <si>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</si>
  <si>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</si>
  <si>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</si>
  <si>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</si>
  <si>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</si>
  <si>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</si>
  <si>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</si>
  <si>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</si>
  <si>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</si>
  <si>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</si>
  <si>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</si>
  <si>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</si>
  <si>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</si>
  <si>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</si>
  <si>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</si>
  <si>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</si>
  <si>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</si>
  <si>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</si>
  <si>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</si>
  <si>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</si>
  <si>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</si>
  <si>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</si>
  <si>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</si>
  <si>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</si>
  <si>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</si>
  <si>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</si>
  <si>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</si>
  <si>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</si>
  <si>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</si>
  <si>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</si>
  <si>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</si>
  <si>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</si>
  <si>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</si>
  <si>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</si>
  <si>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</si>
  <si>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</si>
  <si>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</si>
  <si>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</si>
  <si>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</si>
  <si>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</si>
  <si>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</si>
  <si>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</si>
  <si>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</si>
  <si>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</si>
  <si>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</si>
  <si>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</si>
  <si>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</si>
  <si>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</si>
  <si>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</si>
  <si>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</si>
  <si>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</si>
  <si>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</si>
  <si>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</si>
  <si>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</si>
  <si>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</si>
  <si>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</si>
  <si>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</si>
  <si>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</si>
  <si>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</si>
  <si>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</si>
  <si>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</si>
  <si>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</si>
  <si>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</si>
  <si>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</si>
  <si>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</si>
  <si>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</si>
  <si>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</si>
  <si>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</si>
  <si>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</si>
  <si>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</si>
  <si>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</si>
  <si>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</si>
  <si>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</si>
  <si>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</si>
  <si>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</si>
  <si>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</si>
  <si>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</si>
  <si>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</si>
  <si>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</si>
  <si>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</si>
  <si>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</si>
  <si>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</si>
  <si>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</si>
  <si>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</si>
  <si>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</si>
  <si>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</si>
  <si>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</si>
  <si>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</si>
  <si>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</si>
  <si>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</si>
  <si>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</si>
  <si>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</si>
  <si>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</si>
  <si>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</si>
  <si>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</si>
  <si>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</si>
  <si>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</si>
  <si>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</si>
  <si>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</si>
  <si>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</si>
  <si>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</si>
  <si>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</si>
  <si>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</si>
  <si>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</si>
  <si>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</si>
  <si>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</si>
  <si>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</si>
  <si>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</si>
  <si>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</si>
  <si>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</si>
  <si>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</si>
  <si>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</si>
  <si>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</si>
  <si>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</si>
  <si>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</si>
  <si>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</si>
  <si>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</si>
  <si>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</si>
  <si>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</si>
  <si>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</si>
  <si>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</si>
  <si>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</si>
  <si>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</si>
  <si>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</si>
  <si>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</si>
  <si>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</si>
  <si>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</si>
  <si>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</si>
  <si>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</si>
  <si>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</si>
  <si>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</si>
  <si>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</si>
  <si>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</si>
  <si>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</si>
  <si>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</si>
  <si>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</si>
  <si>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</si>
  <si>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</si>
  <si>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</si>
  <si>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</si>
  <si>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</si>
  <si>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</si>
  <si>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</si>
  <si>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</si>
  <si>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</si>
  <si>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</si>
  <si>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</si>
  <si>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</si>
  <si>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</si>
  <si>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</si>
  <si>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</si>
  <si>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</si>
  <si>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</si>
  <si>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</si>
  <si>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</si>
  <si>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</si>
  <si>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</si>
  <si>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</si>
  <si>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</si>
  <si>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</si>
  <si>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</si>
  <si>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</si>
  <si>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</si>
  <si>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</si>
  <si>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</si>
  <si>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</si>
  <si>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</si>
  <si>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</si>
  <si>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</si>
  <si>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</si>
  <si>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</si>
  <si>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</si>
  <si>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</si>
  <si>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</si>
  <si>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</si>
  <si>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</si>
  <si>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</si>
  <si>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</si>
  <si>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</si>
  <si>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</si>
  <si>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</si>
  <si>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</si>
  <si>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</si>
  <si>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</si>
  <si>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</si>
  <si>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</si>
  <si>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</si>
  <si>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</si>
  <si>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</si>
  <si>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</si>
  <si>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</si>
  <si>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</si>
  <si>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</si>
  <si>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</si>
  <si>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</si>
  <si>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</si>
  <si>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</si>
  <si>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</si>
  <si>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</si>
  <si>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</si>
  <si>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</si>
  <si>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</si>
  <si>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</si>
  <si>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</si>
  <si>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</si>
  <si>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</si>
  <si>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</si>
  <si>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</si>
  <si>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</si>
  <si>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</si>
  <si>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</si>
  <si>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</si>
  <si>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</si>
  <si>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</si>
  <si>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</si>
  <si>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</si>
  <si>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</si>
  <si>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</si>
  <si>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</si>
  <si>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</si>
  <si>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</si>
  <si>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</si>
  <si>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</si>
  <si>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</si>
  <si>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</si>
  <si>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</si>
  <si>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</si>
  <si>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</si>
  <si>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</si>
  <si>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</si>
  <si>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</si>
  <si>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</si>
  <si>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</si>
  <si>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</si>
  <si>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</si>
  <si>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</si>
  <si>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</si>
  <si>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</si>
  <si>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</si>
  <si>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</si>
  <si>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</si>
  <si>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</si>
  <si>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</si>
  <si>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</si>
  <si>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</si>
  <si>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</si>
  <si>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</si>
  <si>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</si>
  <si>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</si>
  <si>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</si>
  <si>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</si>
  <si>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</si>
  <si>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</si>
  <si>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</si>
  <si>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</si>
  <si>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</si>
  <si>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</si>
  <si>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</si>
  <si>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</si>
  <si>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</si>
  <si>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</si>
  <si>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</si>
  <si>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</si>
  <si>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</si>
  <si>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</si>
  <si>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</si>
  <si>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</si>
  <si>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</si>
  <si>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</si>
  <si>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</si>
  <si>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</si>
  <si>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</si>
  <si>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</si>
  <si>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</si>
  <si>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</si>
  <si>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</si>
  <si>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</si>
  <si>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</si>
  <si>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</si>
  <si>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</si>
  <si>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</si>
  <si>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</si>
  <si>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</si>
  <si>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</si>
  <si>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</si>
  <si>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</si>
  <si>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</si>
  <si>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</si>
  <si>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</si>
  <si>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</si>
  <si>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</si>
  <si>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</si>
  <si>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</si>
  <si>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</si>
  <si>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</si>
  <si>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</si>
  <si>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</si>
  <si>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</si>
  <si>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</si>
  <si>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</si>
  <si>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</si>
  <si>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</si>
  <si>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</si>
  <si>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</si>
  <si>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</si>
  <si>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</si>
  <si>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</si>
  <si>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</si>
  <si>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</si>
  <si>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</si>
  <si>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</si>
  <si>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</si>
  <si>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</si>
  <si>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</si>
  <si>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</si>
  <si>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</si>
  <si>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</si>
  <si>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</si>
  <si>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</si>
  <si>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</si>
  <si>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</si>
  <si>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</si>
  <si>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</si>
  <si>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</si>
  <si>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</si>
  <si>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</si>
  <si>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</si>
  <si>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</si>
  <si>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</si>
  <si>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</si>
  <si>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</si>
  <si>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</si>
  <si>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</si>
  <si>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</si>
  <si>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</si>
  <si>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</si>
  <si>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</si>
  <si>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</si>
  <si>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</si>
  <si>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</si>
  <si>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</si>
  <si>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</si>
  <si>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</si>
  <si>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</si>
  <si>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</si>
  <si>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</si>
  <si>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</si>
  <si>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</si>
  <si>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</si>
  <si>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</si>
  <si>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</si>
  <si>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</si>
  <si>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</si>
  <si>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</si>
  <si>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</si>
  <si>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</si>
  <si>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</si>
  <si>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</si>
  <si>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</si>
  <si>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</si>
  <si>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</si>
  <si>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</si>
  <si>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</si>
  <si>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</si>
  <si>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</si>
  <si>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</si>
  <si>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</si>
  <si>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</si>
  <si>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</si>
  <si>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</si>
  <si>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</si>
  <si>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</si>
  <si>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</si>
  <si>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</si>
  <si>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</si>
  <si>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</si>
  <si>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</si>
  <si>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</si>
  <si>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</si>
  <si>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</si>
  <si>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</si>
  <si>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</si>
  <si>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</si>
  <si>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</si>
  <si>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</si>
  <si>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</si>
  <si>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</si>
  <si>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</si>
  <si>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</si>
  <si>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</si>
  <si>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</si>
  <si>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</si>
  <si>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</si>
  <si>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</si>
  <si>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</si>
  <si>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</si>
  <si>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</si>
  <si>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</si>
  <si>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</si>
  <si>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</si>
  <si>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</si>
  <si>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</si>
  <si>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</si>
  <si>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</si>
  <si>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</si>
  <si>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</si>
  <si>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</si>
  <si>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</si>
  <si>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</si>
  <si>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</si>
  <si>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</si>
  <si>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</si>
  <si>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</si>
  <si>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</si>
  <si>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</si>
  <si>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</si>
  <si>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</si>
  <si>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</si>
  <si>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</si>
  <si>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</si>
  <si>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</si>
  <si>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</si>
  <si>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</si>
  <si>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</si>
  <si>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</si>
  <si>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</si>
  <si>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</si>
  <si>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</si>
  <si>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</si>
  <si>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</si>
  <si>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</si>
  <si>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</si>
  <si>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</si>
  <si>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</si>
  <si>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</si>
  <si>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</si>
  <si>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</si>
  <si>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</si>
  <si>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</si>
  <si>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</si>
  <si>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</si>
  <si>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</si>
  <si>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</si>
  <si>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</si>
  <si>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</si>
  <si>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</si>
  <si>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</si>
  <si>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</si>
  <si>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</si>
  <si>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</si>
  <si>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</si>
  <si>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</si>
  <si>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</si>
  <si>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</si>
  <si>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</si>
  <si>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</si>
  <si>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</si>
  <si>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</si>
  <si>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</si>
  <si>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</si>
  <si>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</si>
  <si>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</si>
  <si>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</si>
  <si>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</si>
  <si>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</si>
  <si>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</si>
  <si>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</si>
  <si>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</si>
  <si>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</si>
  <si>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</si>
  <si>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</si>
  <si>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</si>
  <si>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</si>
  <si>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</si>
  <si>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</si>
  <si>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</si>
  <si>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</si>
  <si>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</si>
  <si>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</si>
  <si>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</si>
  <si>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</si>
  <si>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</si>
  <si>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</si>
  <si>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</si>
  <si>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</si>
  <si>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</si>
  <si>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</si>
  <si>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</si>
  <si>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</si>
  <si>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</si>
  <si>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</si>
  <si>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</si>
  <si>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</si>
  <si>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</si>
  <si>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</si>
  <si>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</si>
  <si>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</si>
  <si>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</si>
  <si>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</si>
  <si>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</si>
  <si>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</si>
  <si>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</si>
  <si>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</si>
  <si>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</si>
  <si>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</si>
  <si>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</si>
  <si>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</si>
  <si>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</si>
  <si>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</si>
  <si>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</si>
  <si>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</si>
  <si>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</si>
  <si>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</si>
  <si>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</si>
  <si>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</si>
  <si>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</si>
  <si>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</si>
  <si>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</si>
  <si>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</si>
  <si>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</si>
  <si>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</si>
  <si>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</si>
  <si>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</si>
  <si>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</si>
  <si>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</si>
  <si>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</si>
  <si>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</si>
  <si>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</si>
  <si>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</si>
  <si>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</si>
  <si>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</si>
  <si>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</si>
  <si>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</si>
  <si>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</si>
  <si>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</si>
  <si>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</si>
  <si>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</si>
  <si>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</si>
  <si>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</si>
  <si>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</si>
  <si>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</si>
  <si>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</si>
  <si>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</si>
  <si>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</si>
  <si>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</si>
  <si>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</si>
  <si>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</si>
  <si>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</si>
  <si>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</si>
  <si>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</si>
  <si>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</si>
  <si>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</si>
  <si>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</si>
  <si>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</si>
  <si>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</si>
  <si>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</si>
  <si>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</si>
  <si>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</si>
  <si>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</si>
  <si>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</si>
  <si>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</si>
  <si>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</si>
  <si>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</si>
  <si>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</si>
  <si>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</si>
  <si>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</si>
  <si>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</si>
  <si>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</si>
  <si>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</si>
  <si>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</si>
  <si>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</si>
  <si>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</si>
  <si>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</si>
  <si>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</si>
  <si>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</si>
  <si>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</si>
  <si>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</si>
  <si>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</si>
  <si>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</si>
  <si>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</si>
  <si>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</si>
  <si>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</si>
  <si>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</si>
  <si>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</si>
  <si>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</si>
  <si>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</si>
  <si>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</si>
  <si>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</si>
  <si>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</si>
  <si>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</si>
  <si>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</si>
  <si>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</si>
  <si>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</si>
  <si>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</si>
  <si>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</si>
  <si>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</si>
  <si>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</si>
  <si>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</si>
  <si>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</si>
  <si>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</si>
  <si>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</si>
  <si>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</si>
  <si>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</si>
  <si>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</si>
  <si>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</si>
  <si>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</si>
  <si>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</si>
  <si>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</si>
  <si>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</si>
  <si>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</si>
  <si>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</si>
  <si>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</si>
  <si>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</si>
  <si>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</si>
  <si>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</si>
  <si>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</si>
  <si>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</si>
  <si>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</si>
  <si>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</si>
  <si>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</si>
  <si>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</si>
  <si>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</si>
  <si>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</si>
  <si>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</si>
  <si>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</si>
  <si>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</si>
  <si>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</si>
  <si>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</si>
  <si>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</si>
  <si>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</si>
  <si>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</si>
  <si>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</si>
  <si>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</si>
  <si>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</si>
  <si>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</si>
  <si>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</si>
  <si>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</si>
  <si>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</si>
  <si>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</si>
  <si>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</si>
  <si>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</si>
  <si>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</si>
  <si>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</si>
  <si>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</si>
  <si>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</si>
  <si>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</si>
  <si>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</si>
  <si>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</si>
  <si>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</si>
  <si>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</si>
  <si>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</si>
  <si>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</si>
  <si>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</si>
  <si>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</si>
  <si>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</si>
  <si>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</si>
  <si>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</si>
  <si>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</si>
  <si>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</si>
  <si>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</si>
  <si>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</si>
  <si>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</si>
  <si>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</si>
  <si>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</si>
  <si>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</si>
  <si>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</si>
  <si>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</si>
  <si>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</si>
  <si>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</si>
  <si>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</si>
  <si>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</si>
  <si>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</si>
  <si>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</si>
  <si>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</si>
  <si>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</si>
  <si>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</si>
  <si>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</si>
  <si>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</si>
  <si>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</si>
  <si>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</si>
  <si>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</si>
  <si>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</si>
  <si>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</si>
  <si>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</si>
  <si>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</si>
  <si>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</si>
  <si>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</si>
  <si>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</si>
  <si>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</si>
  <si>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</si>
  <si>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</si>
  <si>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</si>
  <si>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</si>
  <si>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</si>
  <si>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</si>
  <si>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</si>
  <si>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</si>
  <si>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</si>
  <si>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</si>
  <si>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</si>
  <si>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</si>
  <si>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</si>
  <si>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</si>
  <si>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</si>
  <si>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</si>
  <si>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</si>
  <si>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</si>
  <si>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</si>
  <si>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</si>
  <si>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</si>
  <si>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</si>
  <si>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</si>
  <si>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</si>
  <si>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</si>
  <si>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</si>
  <si>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</si>
  <si>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</si>
  <si>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</si>
  <si>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</si>
  <si>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</si>
  <si>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</si>
  <si>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</si>
  <si>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</si>
  <si>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</si>
  <si>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</si>
  <si>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</si>
  <si>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</si>
  <si>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</si>
  <si>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</si>
  <si>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</si>
  <si>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</si>
  <si>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</si>
  <si>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</si>
  <si>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</si>
  <si>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</si>
  <si>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</si>
  <si>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</si>
  <si>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</si>
  <si>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</si>
  <si>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</si>
  <si>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</si>
  <si>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</si>
  <si>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</si>
  <si>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</si>
  <si>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</si>
  <si>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</si>
  <si>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</si>
  <si>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</si>
  <si>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</si>
  <si>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</si>
  <si>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</si>
  <si>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</si>
  <si>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</si>
  <si>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</si>
  <si>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</si>
  <si>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</si>
  <si>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</si>
  <si>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</si>
  <si>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</si>
  <si>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</si>
  <si>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</si>
  <si>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</si>
  <si>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</si>
  <si>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</si>
  <si>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</si>
  <si>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</si>
  <si>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</si>
  <si>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</si>
  <si>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</si>
  <si>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</si>
  <si>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</si>
  <si>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</si>
  <si>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</si>
  <si>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</si>
  <si>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</si>
  <si>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</si>
  <si>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</si>
  <si>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</si>
  <si>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</si>
  <si>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</si>
  <si>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</si>
  <si>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</si>
  <si>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</si>
  <si>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</si>
  <si>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</si>
  <si>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</si>
  <si>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</si>
  <si>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</si>
  <si>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</si>
  <si>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</si>
  <si>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</si>
  <si>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</si>
  <si>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</si>
  <si>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</si>
  <si>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</si>
  <si>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</si>
  <si>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</si>
  <si>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</si>
  <si>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</si>
  <si>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</si>
  <si>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</si>
  <si>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</si>
  <si>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</si>
  <si>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</si>
  <si>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</si>
  <si>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</si>
  <si>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</si>
  <si>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</si>
  <si>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</si>
  <si>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</si>
  <si>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</si>
  <si>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</si>
  <si>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</si>
  <si>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</si>
  <si>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</si>
  <si>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</si>
  <si>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</si>
  <si>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</si>
  <si>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</si>
  <si>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</si>
  <si>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</si>
  <si>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</si>
  <si>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</si>
  <si>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</si>
  <si>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</si>
  <si>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</si>
  <si>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</si>
  <si>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</si>
  <si>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</si>
  <si>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</si>
  <si>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</si>
  <si>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</si>
  <si>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</si>
  <si>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</si>
  <si>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</si>
  <si>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</si>
  <si>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</si>
  <si>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</si>
  <si>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</si>
  <si>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</si>
  <si>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</si>
  <si>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</si>
  <si>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</si>
  <si>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</si>
  <si>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</si>
  <si>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</si>
  <si>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</si>
  <si>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</si>
  <si>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</si>
  <si>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</si>
  <si>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</si>
  <si>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</si>
  <si>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</si>
  <si>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</si>
  <si>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</si>
  <si>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</si>
  <si>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</si>
  <si>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</si>
  <si>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</si>
  <si>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</si>
  <si>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</si>
  <si>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</si>
  <si>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</si>
  <si>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</si>
  <si>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</si>
  <si>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</si>
  <si>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</si>
  <si>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</si>
  <si>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</si>
  <si>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</si>
  <si>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</si>
  <si>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</si>
  <si>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</si>
  <si>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</si>
  <si>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</si>
  <si>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</si>
  <si>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</si>
  <si>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</si>
  <si>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</si>
  <si>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</si>
  <si>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</si>
  <si>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</si>
  <si>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</si>
  <si>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</si>
  <si>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</si>
  <si>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</si>
  <si>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</si>
  <si>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</si>
  <si>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</si>
  <si>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</si>
  <si>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</si>
  <si>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</si>
  <si>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</si>
  <si>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</si>
  <si>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</si>
  <si>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</si>
  <si>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</si>
  <si>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</si>
  <si>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</si>
  <si>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</si>
  <si>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</si>
  <si>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</si>
  <si>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</si>
  <si>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</si>
  <si>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</si>
  <si>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</si>
  <si>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</si>
  <si>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</si>
  <si>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</si>
  <si>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</si>
  <si>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</si>
  <si>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</si>
  <si>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</si>
  <si>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</si>
  <si>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</si>
  <si>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</si>
  <si>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</si>
  <si>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</si>
  <si>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</si>
  <si>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</si>
  <si>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</si>
  <si>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</si>
  <si>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</si>
  <si>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</si>
  <si>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</si>
  <si>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</si>
  <si>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</si>
  <si>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</si>
  <si>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</si>
  <si>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</si>
  <si>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</si>
  <si>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</si>
  <si>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</si>
  <si>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</si>
  <si>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</si>
  <si>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</si>
  <si>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</si>
  <si>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</si>
  <si>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</si>
  <si>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</si>
  <si>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</si>
  <si>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</si>
  <si>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</si>
  <si>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</si>
  <si>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</si>
  <si>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</si>
  <si>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</si>
  <si>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</si>
  <si>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</si>
  <si>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</si>
  <si>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</si>
  <si>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</si>
  <si>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</si>
  <si>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</si>
  <si>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</si>
  <si>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</si>
  <si>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</si>
  <si>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</si>
  <si>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</si>
  <si>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</si>
  <si>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</si>
  <si>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</si>
  <si>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</si>
  <si>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</si>
  <si>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</si>
  <si>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</si>
  <si>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</si>
  <si>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</si>
  <si>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</si>
  <si>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</si>
  <si>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</si>
  <si>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</si>
  <si>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</si>
  <si>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</si>
  <si>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</si>
  <si>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</si>
  <si>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</si>
  <si>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</si>
  <si>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</si>
  <si>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</si>
  <si>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</si>
  <si>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</si>
  <si>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</si>
  <si>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</si>
  <si>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</si>
  <si>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</si>
  <si>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</si>
  <si>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</si>
  <si>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</si>
  <si>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</si>
  <si>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</si>
  <si>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</si>
  <si>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</si>
  <si>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</si>
  <si>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</si>
  <si>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</si>
  <si>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</si>
  <si>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</si>
  <si>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</si>
  <si>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</si>
  <si>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</si>
  <si>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</si>
  <si>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</si>
  <si>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</si>
  <si>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</si>
  <si>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</si>
  <si>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</si>
  <si>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</si>
  <si>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</si>
  <si>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</si>
  <si>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</si>
  <si>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</si>
  <si>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</si>
  <si>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</si>
  <si>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</si>
  <si>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</si>
  <si>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</si>
  <si>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</si>
  <si>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</si>
  <si>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</si>
  <si>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</si>
  <si>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</si>
  <si>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</si>
  <si>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</si>
  <si>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</si>
  <si>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</si>
  <si>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</si>
  <si>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</si>
  <si>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</si>
  <si>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</si>
  <si>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</si>
  <si>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</si>
  <si>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</si>
  <si>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</si>
  <si>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</si>
  <si>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</si>
  <si>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</si>
  <si>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</si>
  <si>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</si>
  <si>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</si>
  <si>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</si>
  <si>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</si>
  <si>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</si>
  <si>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</si>
  <si>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</si>
  <si>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</si>
  <si>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</si>
  <si>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</si>
  <si>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</si>
  <si>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</si>
  <si>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</si>
  <si>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</si>
  <si>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</si>
  <si>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</si>
  <si>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</si>
  <si>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</si>
  <si>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</si>
  <si>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</si>
  <si>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</si>
  <si>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</si>
  <si>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</si>
  <si>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</si>
  <si>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</si>
  <si>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</si>
  <si>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</si>
  <si>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</si>
  <si>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</si>
  <si>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</si>
  <si>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</si>
  <si>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</si>
  <si>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</si>
  <si>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</si>
  <si>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</si>
  <si>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</si>
  <si>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</si>
  <si>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</si>
  <si>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</si>
  <si>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</si>
  <si>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</si>
  <si>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</si>
  <si>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</si>
  <si>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</si>
  <si>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</si>
  <si>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</si>
  <si>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</si>
  <si>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</si>
  <si>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</si>
  <si>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</si>
  <si>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</si>
  <si>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</si>
  <si>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</si>
  <si>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</si>
  <si>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</si>
  <si>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</si>
  <si>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</si>
  <si>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</si>
  <si>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</si>
  <si>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</si>
  <si>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</si>
  <si>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</si>
  <si>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</si>
  <si>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</si>
  <si>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</si>
  <si>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</si>
  <si>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</si>
  <si>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</si>
  <si>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</si>
  <si>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</si>
  <si>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</si>
  <si>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</si>
  <si>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</si>
  <si>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</si>
  <si>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</si>
  <si>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</si>
  <si>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</si>
  <si>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</si>
  <si>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</si>
  <si>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</si>
  <si>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</si>
  <si>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</si>
  <si>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</si>
  <si>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</si>
  <si>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</si>
  <si>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</si>
  <si>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</si>
  <si>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</si>
  <si>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</si>
  <si>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</si>
  <si>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</si>
  <si>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</si>
  <si>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</si>
  <si>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</si>
  <si>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</si>
  <si>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</si>
  <si>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</si>
  <si>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</si>
  <si>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</si>
  <si>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</si>
  <si>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</si>
  <si>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</si>
  <si>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</si>
  <si>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</si>
  <si>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</si>
  <si>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</si>
  <si>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</si>
  <si>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</si>
  <si>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</si>
  <si>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</si>
  <si>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</si>
  <si>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</si>
  <si>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</si>
  <si>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</si>
  <si>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</si>
  <si>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</si>
  <si>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</si>
  <si>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</si>
  <si>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</si>
  <si>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</si>
  <si>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</si>
  <si>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</si>
  <si>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</si>
  <si>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</si>
  <si>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</si>
  <si>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</si>
  <si>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</si>
  <si>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</si>
  <si>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</si>
  <si>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</si>
  <si>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</si>
  <si>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</si>
  <si>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</si>
  <si>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</si>
  <si>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</si>
  <si>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</si>
  <si>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</si>
  <si>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</si>
  <si>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</si>
  <si>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</si>
  <si>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</si>
  <si>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</si>
  <si>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</si>
  <si>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</si>
  <si>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</si>
  <si>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</si>
  <si>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</si>
  <si>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</si>
  <si>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</si>
  <si>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</si>
  <si>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</si>
  <si>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</si>
  <si>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</si>
  <si>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</si>
  <si>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</si>
  <si>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</si>
  <si>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</si>
  <si>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</si>
  <si>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</si>
  <si>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</si>
  <si>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</si>
  <si>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</si>
  <si>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</si>
  <si>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</si>
  <si>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</si>
  <si>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</si>
  <si>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</si>
  <si>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</si>
  <si>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</si>
  <si>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</si>
  <si>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</si>
  <si>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</si>
  <si>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</si>
  <si>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</si>
  <si>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</si>
  <si>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</si>
  <si>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</si>
  <si>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</si>
  <si>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</si>
  <si>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</si>
  <si>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</si>
  <si>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</si>
  <si>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</si>
  <si>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</si>
  <si>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</si>
  <si>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</si>
  <si>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</si>
  <si>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</si>
  <si>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</si>
  <si>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</si>
  <si>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</si>
  <si>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</si>
  <si>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</si>
  <si>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</si>
  <si>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</si>
  <si>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</si>
  <si>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</si>
  <si>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</si>
  <si>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</si>
  <si>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</si>
  <si>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</si>
  <si>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</si>
  <si>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</si>
  <si>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</si>
  <si>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</si>
  <si>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</si>
  <si>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</si>
  <si>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</si>
  <si>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</si>
  <si>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</si>
  <si>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</si>
  <si>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</si>
  <si>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</si>
  <si>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</si>
  <si>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</si>
  <si>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</si>
  <si>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</si>
  <si>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</si>
  <si>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</si>
  <si>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</si>
  <si>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</si>
  <si>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</si>
  <si>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</si>
  <si>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</si>
  <si>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</si>
  <si>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</si>
  <si>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</si>
  <si>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</si>
  <si>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</si>
  <si>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</si>
  <si>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</si>
  <si>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</si>
  <si>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</si>
  <si>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</si>
  <si>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</si>
  <si>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</si>
  <si>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</si>
  <si>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</si>
  <si>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</si>
  <si>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</si>
  <si>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</si>
  <si>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</si>
  <si>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</si>
  <si>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</si>
  <si>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</si>
  <si>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</si>
  <si>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</si>
  <si>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</si>
  <si>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</si>
  <si>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</si>
  <si>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</si>
  <si>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</si>
  <si>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</si>
  <si>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</si>
  <si>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</si>
  <si>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</si>
  <si>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</si>
  <si>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</si>
  <si>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</si>
  <si>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</si>
  <si>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</si>
  <si>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</si>
  <si>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</si>
  <si>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</si>
  <si>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</si>
  <si>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</si>
  <si>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</si>
  <si>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</si>
  <si>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</si>
  <si>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</si>
  <si>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</si>
  <si>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</si>
  <si>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</si>
  <si>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</si>
  <si>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</si>
  <si>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</si>
  <si>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</si>
  <si>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</si>
  <si>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</si>
  <si>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</si>
  <si>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</si>
  <si>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</si>
  <si>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</si>
  <si>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</si>
  <si>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</si>
  <si>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</si>
  <si>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</si>
  <si>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</si>
  <si>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</si>
  <si>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</si>
  <si>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</si>
  <si>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</si>
  <si>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</si>
  <si>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</si>
  <si>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</si>
  <si>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</si>
  <si>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</si>
  <si>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</si>
  <si>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</si>
  <si>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</si>
  <si>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</si>
  <si>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</si>
  <si>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</si>
  <si>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</si>
  <si>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</si>
  <si>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</si>
  <si>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</si>
  <si>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</si>
  <si>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</si>
  <si>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</si>
  <si>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</si>
  <si>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</si>
  <si>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</si>
  <si>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</si>
  <si>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</si>
  <si>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</si>
  <si>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</si>
  <si>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</si>
  <si>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</si>
  <si>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</si>
  <si>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</si>
  <si>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</si>
  <si>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</si>
  <si>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</si>
  <si>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</si>
  <si>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</si>
  <si>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</si>
  <si>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</si>
  <si>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</si>
  <si>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</si>
  <si>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</si>
  <si>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</si>
  <si>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</si>
  <si>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</si>
  <si>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</si>
  <si>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</si>
  <si>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</si>
  <si>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</si>
  <si>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</si>
  <si>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</si>
  <si>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</si>
  <si>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</si>
  <si>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</si>
  <si>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</si>
  <si>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</si>
  <si>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</si>
  <si>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</si>
  <si>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</si>
  <si>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</si>
  <si>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</si>
  <si>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</si>
  <si>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</si>
  <si>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</si>
  <si>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</si>
  <si>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</si>
  <si>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</si>
  <si>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</si>
  <si>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</si>
  <si>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</si>
  <si>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</si>
  <si>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</si>
  <si>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</si>
  <si>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</si>
  <si>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</si>
  <si>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</si>
  <si>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</si>
  <si>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</si>
  <si>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</si>
  <si>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</si>
  <si>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</si>
  <si>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</si>
  <si>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</si>
  <si>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</si>
  <si>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</si>
  <si>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</si>
  <si>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</si>
  <si>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</si>
  <si>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</si>
  <si>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</si>
  <si>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</si>
  <si>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</si>
  <si>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</si>
  <si>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</si>
  <si>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</si>
  <si>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</si>
  <si>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</si>
  <si>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</si>
  <si>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</si>
  <si>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</si>
  <si>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</si>
  <si>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</si>
  <si>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</si>
  <si>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</si>
  <si>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</si>
  <si>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</si>
  <si>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</si>
  <si>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</si>
  <si>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</si>
  <si>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</si>
  <si>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</si>
  <si>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</si>
  <si>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</si>
  <si>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</si>
  <si>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</si>
  <si>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</si>
  <si>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</si>
  <si>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</si>
  <si>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</si>
  <si>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</si>
  <si>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</si>
  <si>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</si>
  <si>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</si>
  <si>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</si>
  <si>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</si>
  <si>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</si>
  <si>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</si>
  <si>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</si>
  <si>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</si>
  <si>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</si>
  <si>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</si>
  <si>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</si>
  <si>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</si>
  <si>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</si>
  <si>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</si>
  <si>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</si>
  <si>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</si>
  <si>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</si>
  <si>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</si>
  <si>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</si>
  <si>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</si>
  <si>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</si>
  <si>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</si>
  <si>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</si>
  <si>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</si>
  <si>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</si>
  <si>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</si>
  <si>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</si>
  <si>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</si>
  <si>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</si>
  <si>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</si>
  <si>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</si>
  <si>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</si>
  <si>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</si>
  <si>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</si>
  <si>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</si>
  <si>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</si>
  <si>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</si>
  <si>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</si>
  <si>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</si>
  <si>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</si>
  <si>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</si>
  <si>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</si>
  <si>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</si>
  <si>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</si>
  <si>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</si>
  <si>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</si>
  <si>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</si>
  <si>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</si>
  <si>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</si>
  <si>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</si>
  <si>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</si>
  <si>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</si>
  <si>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</si>
  <si>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</si>
  <si>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</si>
  <si>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</si>
  <si>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</si>
  <si>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</si>
  <si>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</si>
  <si>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</si>
  <si>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</si>
  <si>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</si>
  <si>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</si>
  <si>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</si>
  <si>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</si>
  <si>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</si>
  <si>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</si>
  <si>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</si>
  <si>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</si>
  <si>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</si>
  <si>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</si>
  <si>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</si>
  <si>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</si>
  <si>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</si>
  <si>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</si>
  <si>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</si>
  <si>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</si>
  <si>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</si>
  <si>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</si>
  <si>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</si>
  <si>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</si>
  <si>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</si>
  <si>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</si>
  <si>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</si>
  <si>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</si>
  <si>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</si>
  <si>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</si>
  <si>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</si>
  <si>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</si>
  <si>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</si>
  <si>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</si>
  <si>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</si>
  <si>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</si>
  <si>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</si>
  <si>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</si>
  <si>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</si>
  <si>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</si>
  <si>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</si>
  <si>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</si>
  <si>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</si>
  <si>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</si>
  <si>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</si>
  <si>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</si>
  <si>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</si>
  <si>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</si>
  <si>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</si>
  <si>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</si>
  <si>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</si>
  <si>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</si>
  <si>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</si>
  <si>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</si>
  <si>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</si>
  <si>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</si>
  <si>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</si>
  <si>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</si>
  <si>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</si>
  <si>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</si>
  <si>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</si>
  <si>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</si>
  <si>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</si>
  <si>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</si>
  <si>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</si>
  <si>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</si>
  <si>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</si>
  <si>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</si>
  <si>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</si>
  <si>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</si>
  <si>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</si>
  <si>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</si>
  <si>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</si>
  <si>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</si>
  <si>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</si>
  <si>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</si>
  <si>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</si>
  <si>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</si>
  <si>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</si>
  <si>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</si>
  <si>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</si>
  <si>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</si>
  <si>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</si>
  <si>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</si>
  <si>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</si>
  <si>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</si>
  <si>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</si>
  <si>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</si>
  <si>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</si>
  <si>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</si>
  <si>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</si>
  <si>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</si>
  <si>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</si>
  <si>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</si>
  <si>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</si>
  <si>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</si>
  <si>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</si>
  <si>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</si>
  <si>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</si>
  <si>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</si>
  <si>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</si>
  <si>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</si>
  <si>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</si>
  <si>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</si>
  <si>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</si>
  <si>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</si>
  <si>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</si>
  <si>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</si>
  <si>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</si>
  <si>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</si>
  <si>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</si>
  <si>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</si>
  <si>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</si>
  <si>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</si>
  <si>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</si>
  <si>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</si>
  <si>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</si>
  <si>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</si>
  <si>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</si>
  <si>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</si>
  <si>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</si>
  <si>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</si>
  <si>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</si>
  <si>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</si>
  <si>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</si>
  <si>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</si>
  <si>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</si>
  <si>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</si>
  <si>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</si>
  <si>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</si>
  <si>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</si>
  <si>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</si>
  <si>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</si>
  <si>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</si>
  <si>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</si>
  <si>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</si>
  <si>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</si>
  <si>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</si>
  <si>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</si>
  <si>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</si>
  <si>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</si>
  <si>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</si>
  <si>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</si>
  <si>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</si>
  <si>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</si>
  <si>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</si>
  <si>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</si>
  <si>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</si>
  <si>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</si>
  <si>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</si>
  <si>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</si>
  <si>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</si>
  <si>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</si>
  <si>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</si>
  <si>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</si>
  <si>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</si>
  <si>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</si>
  <si>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</si>
  <si>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</si>
  <si>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</si>
  <si>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</si>
  <si>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</si>
  <si>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</si>
  <si>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</si>
  <si>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</si>
  <si>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</si>
  <si>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</si>
  <si>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</si>
  <si>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</si>
  <si>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</si>
  <si>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</si>
  <si>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</si>
  <si>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</si>
  <si>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</si>
  <si>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</si>
  <si>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</si>
  <si>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</si>
  <si>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</si>
  <si>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</si>
  <si>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</si>
  <si>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</si>
  <si>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</si>
  <si>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</si>
  <si>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</si>
  <si>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</si>
  <si>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</si>
  <si>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</si>
  <si>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</si>
  <si>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</si>
  <si>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</si>
  <si>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</si>
  <si>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</si>
  <si>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</si>
  <si>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</si>
  <si>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</si>
  <si>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</si>
  <si>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</si>
  <si>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</si>
  <si>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</si>
  <si>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</si>
  <si>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</si>
  <si>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</si>
  <si>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</si>
  <si>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</si>
  <si>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</si>
  <si>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</si>
  <si>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</si>
  <si>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</si>
  <si>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</si>
  <si>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</si>
  <si>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</si>
  <si>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</si>
  <si>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</si>
  <si>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</si>
  <si>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</si>
  <si>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</si>
  <si>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</si>
  <si>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</si>
  <si>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</si>
  <si>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</si>
  <si>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</si>
  <si>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</si>
  <si>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</si>
  <si>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</si>
  <si>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</si>
  <si>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</si>
  <si>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</si>
  <si>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</si>
  <si>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</si>
  <si>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</si>
  <si>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</si>
  <si>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</si>
  <si>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</si>
  <si>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</si>
  <si>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</si>
  <si>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</si>
  <si>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</si>
  <si>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</si>
  <si>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</si>
  <si>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</si>
  <si>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</si>
  <si>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</si>
  <si>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</si>
  <si>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</si>
  <si>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</si>
  <si>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</si>
  <si>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</si>
  <si>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</si>
  <si>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</si>
  <si>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</si>
  <si>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</si>
  <si>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</si>
  <si>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</si>
  <si>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</si>
  <si>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</si>
  <si>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</si>
  <si>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</si>
  <si>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</si>
  <si>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</si>
  <si>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</si>
  <si>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</si>
  <si>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</si>
  <si>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</si>
  <si>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</si>
  <si>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</si>
  <si>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</si>
  <si>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</si>
  <si>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</si>
  <si>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</si>
  <si>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</si>
  <si>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</si>
  <si>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</si>
  <si>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</si>
  <si>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</si>
  <si>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</si>
  <si>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</si>
  <si>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</si>
  <si>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</si>
  <si>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</si>
  <si>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</si>
  <si>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</si>
  <si>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</si>
  <si>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</si>
  <si>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</si>
  <si>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</si>
  <si>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</si>
  <si>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</si>
  <si>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</si>
  <si>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</si>
  <si>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</si>
  <si>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</si>
  <si>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</si>
  <si>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</si>
  <si>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</si>
  <si>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</si>
  <si>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</si>
  <si>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</si>
  <si>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</si>
  <si>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</si>
  <si>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</si>
  <si>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</si>
  <si>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</si>
  <si>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</si>
  <si>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</si>
  <si>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</si>
  <si>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</si>
  <si>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</si>
  <si>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</si>
  <si>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</si>
  <si>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</si>
  <si>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</si>
  <si>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</si>
  <si>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</si>
  <si>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</si>
  <si>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</si>
  <si>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</si>
  <si>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</si>
  <si>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</si>
  <si>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</si>
  <si>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</si>
  <si>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</si>
  <si>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</si>
  <si>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</si>
  <si>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</si>
  <si>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</si>
  <si>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</si>
  <si>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</si>
  <si>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</si>
  <si>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</si>
  <si>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</si>
  <si>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</si>
  <si>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</si>
  <si>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</si>
  <si>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</si>
  <si>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</si>
  <si>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</si>
  <si>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</si>
  <si>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</si>
  <si>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</si>
  <si>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</si>
  <si>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</si>
  <si>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</si>
  <si>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</si>
  <si>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</si>
  <si>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</si>
  <si>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</si>
  <si>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</si>
  <si>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</si>
  <si>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</si>
  <si>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</si>
  <si>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</si>
  <si>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</si>
  <si>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</si>
  <si>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</si>
  <si>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</si>
  <si>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</si>
  <si>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</si>
  <si>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</si>
  <si>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</si>
  <si>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</si>
  <si>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</si>
  <si>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</si>
  <si>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</si>
  <si>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</si>
  <si>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</si>
  <si>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</si>
  <si>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</si>
  <si>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</si>
  <si>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</si>
  <si>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</si>
  <si>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</si>
  <si>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</si>
  <si>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</si>
  <si>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</si>
  <si>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</si>
  <si>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</si>
  <si>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</si>
  <si>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</si>
  <si>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</si>
  <si>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</si>
  <si>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</si>
  <si>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</si>
  <si>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</si>
  <si>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</si>
  <si>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</si>
  <si>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</si>
  <si>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</si>
  <si>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</si>
  <si>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</si>
  <si>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</si>
  <si>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</si>
  <si>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</si>
  <si>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</si>
  <si>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</si>
  <si>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</si>
  <si>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</si>
  <si>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</si>
  <si>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</si>
  <si>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</si>
  <si>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</si>
  <si>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</si>
  <si>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</si>
  <si>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</si>
  <si>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</si>
  <si>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</si>
  <si>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</si>
  <si>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</si>
  <si>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</si>
  <si>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</si>
  <si>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</si>
  <si>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</si>
  <si>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</si>
  <si>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</si>
  <si>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</si>
  <si>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</si>
  <si>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</si>
  <si>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</si>
  <si>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</si>
  <si>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</si>
  <si>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</si>
  <si>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</si>
  <si>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</si>
  <si>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</si>
  <si>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</si>
  <si>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</si>
  <si>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</si>
  <si>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</si>
  <si>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</si>
  <si>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</si>
  <si>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</si>
  <si>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</si>
  <si>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</si>
  <si>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</si>
  <si>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</si>
  <si>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</si>
  <si>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</si>
  <si>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</si>
  <si>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</si>
  <si>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</si>
  <si>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</si>
  <si>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</si>
  <si>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</si>
  <si>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</si>
  <si>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</si>
  <si>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</si>
  <si>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</si>
  <si>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</si>
  <si>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</si>
  <si>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</si>
  <si>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</si>
  <si>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</si>
  <si>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</si>
  <si>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</si>
  <si>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</si>
  <si>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</si>
  <si>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</si>
  <si>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</si>
  <si>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</si>
  <si>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</si>
  <si>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</si>
  <si>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</si>
  <si>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</si>
  <si>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</si>
  <si>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</si>
  <si>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</si>
  <si>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</si>
  <si>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</si>
  <si>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</si>
  <si>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</si>
  <si>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</si>
  <si>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</si>
  <si>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</si>
  <si>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</si>
  <si>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</si>
  <si>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</si>
  <si>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</si>
  <si>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</si>
  <si>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</si>
  <si>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</si>
  <si>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</si>
  <si>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</si>
  <si>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</si>
  <si>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</si>
  <si>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</si>
  <si>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</si>
  <si>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</si>
  <si>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</si>
  <si>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</si>
  <si>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</si>
  <si>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</si>
  <si>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</si>
  <si>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</si>
  <si>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</si>
  <si>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</si>
  <si>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</si>
  <si>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</si>
  <si>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</si>
  <si>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</si>
  <si>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</si>
  <si>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</si>
  <si>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</si>
  <si>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</si>
  <si>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</si>
  <si>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</si>
  <si>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</si>
  <si>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</si>
  <si>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</si>
  <si>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</si>
  <si>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</si>
  <si>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</si>
  <si>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</si>
  <si>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</si>
  <si>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</si>
  <si>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</si>
  <si>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</si>
  <si>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</si>
  <si>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</si>
  <si>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</si>
  <si>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</si>
  <si>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</si>
  <si>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</si>
  <si>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</si>
  <si>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</si>
  <si>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</si>
  <si>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</si>
  <si>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</si>
  <si>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</si>
  <si>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</si>
  <si>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</si>
  <si>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</si>
  <si>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</si>
  <si>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</si>
  <si>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</si>
  <si>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</si>
  <si>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</si>
  <si>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</si>
  <si>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</si>
  <si>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</si>
  <si>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</si>
  <si>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</si>
  <si>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</si>
  <si>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</si>
  <si>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</si>
  <si>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</si>
  <si>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</si>
  <si>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</si>
  <si>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</si>
  <si>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</si>
  <si>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</si>
  <si>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</si>
  <si>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</si>
  <si>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</si>
  <si>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</si>
  <si>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</si>
  <si>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</si>
  <si>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</si>
  <si>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</si>
  <si>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</si>
  <si>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</si>
  <si>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</si>
  <si>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</si>
  <si>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</si>
  <si>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</si>
  <si>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</si>
  <si>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</si>
  <si>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</si>
  <si>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</si>
  <si>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</si>
  <si>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</si>
  <si>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</si>
  <si>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</si>
  <si>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</si>
  <si>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</si>
  <si>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</si>
  <si>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</si>
  <si>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</si>
  <si>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</si>
  <si>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</si>
  <si>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</si>
  <si>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</si>
  <si>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</si>
  <si>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</si>
  <si>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</si>
  <si>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</si>
  <si>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</si>
  <si>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</si>
  <si>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</si>
  <si>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</si>
  <si>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</si>
  <si>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</si>
  <si>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</si>
  <si>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</si>
  <si>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</si>
  <si>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</si>
  <si>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</si>
  <si>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</si>
  <si>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</si>
  <si>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</si>
  <si>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</si>
  <si>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</si>
  <si>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</si>
  <si>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</si>
  <si>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</si>
  <si>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</si>
  <si>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</si>
  <si>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</si>
  <si>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</si>
  <si>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</si>
  <si>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</si>
  <si>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</si>
  <si>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</si>
  <si>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</si>
  <si>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</si>
  <si>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</si>
  <si>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</si>
  <si>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</si>
  <si>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</si>
  <si>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</si>
  <si>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</si>
  <si>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</si>
  <si>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</si>
  <si>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</si>
  <si>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</si>
  <si>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</si>
  <si>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</si>
  <si>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</si>
  <si>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</si>
  <si>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</si>
  <si>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</si>
  <si>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</si>
  <si>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</si>
  <si>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</si>
  <si>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</si>
  <si>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</si>
  <si>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</si>
  <si>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</si>
  <si>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</si>
  <si>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</si>
  <si>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</si>
  <si>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</si>
  <si>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</si>
  <si>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</si>
  <si>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</si>
  <si>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</si>
  <si>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</si>
  <si>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</si>
  <si>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</si>
  <si>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</si>
  <si>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</si>
  <si>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</si>
  <si>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</si>
  <si>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</si>
  <si>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</si>
  <si>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</si>
  <si>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</si>
  <si>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</si>
  <si>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</si>
  <si>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</si>
  <si>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</si>
  <si>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</si>
  <si>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</si>
  <si>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</si>
  <si>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</si>
  <si>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</si>
  <si>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</si>
  <si>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</si>
  <si>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</si>
  <si>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</si>
  <si>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</si>
  <si>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</si>
  <si>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</si>
  <si>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</si>
  <si>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</si>
  <si>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</si>
  <si>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</si>
  <si>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</si>
  <si>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</si>
  <si>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</si>
  <si>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</si>
  <si>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</si>
  <si>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</si>
  <si>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</si>
  <si>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</si>
  <si>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</si>
  <si>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</si>
  <si>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</si>
  <si>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</si>
  <si>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</si>
  <si>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</si>
  <si>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</si>
  <si>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</si>
  <si>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</si>
  <si>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</si>
  <si>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</si>
  <si>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</si>
  <si>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</si>
  <si>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</si>
  <si>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</si>
  <si>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</si>
  <si>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</si>
  <si>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</si>
  <si>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</si>
  <si>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</si>
  <si>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</si>
  <si>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</si>
  <si>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</si>
  <si>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</si>
  <si>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</si>
  <si>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</si>
  <si>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</si>
  <si>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</si>
  <si>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</si>
  <si>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</si>
  <si>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</si>
  <si>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</si>
  <si>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</si>
  <si>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</si>
  <si>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</si>
  <si>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</si>
  <si>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</si>
  <si>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</si>
  <si>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</si>
  <si>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</si>
  <si>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</si>
  <si>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</si>
  <si>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</si>
  <si>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</si>
  <si>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</si>
  <si>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</si>
  <si>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</si>
  <si>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</si>
  <si>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</si>
  <si>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</si>
  <si>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</si>
  <si>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</si>
  <si>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</si>
  <si>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</si>
  <si>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</si>
  <si>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</si>
  <si>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</si>
  <si>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</si>
  <si>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</si>
  <si>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</si>
  <si>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</si>
  <si>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</si>
  <si>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</si>
  <si>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</si>
  <si>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</si>
  <si>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</si>
  <si>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</si>
  <si>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</si>
  <si>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</si>
  <si>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</si>
  <si>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</si>
  <si>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</si>
  <si>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</si>
  <si>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</si>
  <si>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</si>
  <si>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</si>
  <si>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</si>
  <si>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</si>
  <si>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</si>
  <si>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</si>
  <si>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</si>
  <si>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</si>
  <si>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</si>
  <si>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</si>
  <si>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</si>
  <si>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</si>
  <si>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</si>
  <si>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</si>
  <si>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</si>
  <si>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</si>
  <si>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</si>
  <si>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</si>
  <si>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</si>
  <si>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</si>
  <si>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</si>
  <si>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</si>
  <si>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</si>
  <si>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</si>
  <si>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</si>
  <si>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</si>
  <si>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</si>
  <si>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</si>
  <si>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</si>
  <si>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</si>
  <si>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</si>
  <si>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</si>
  <si>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</si>
  <si>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</si>
  <si>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</si>
  <si>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</si>
  <si>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</si>
  <si>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</si>
  <si>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</si>
  <si>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</si>
  <si>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</si>
  <si>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</si>
  <si>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</si>
  <si>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</si>
  <si>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</si>
  <si>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</si>
  <si>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</si>
  <si>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</si>
  <si>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</si>
  <si>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</si>
  <si>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</si>
  <si>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</si>
  <si>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</si>
  <si>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</si>
  <si>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</si>
  <si>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</si>
  <si>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</si>
  <si>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</si>
  <si>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</si>
  <si>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</si>
  <si>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</si>
  <si>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</si>
  <si>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</si>
  <si>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</si>
  <si>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</si>
  <si>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</si>
  <si>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</si>
  <si>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</si>
  <si>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</si>
  <si>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</si>
  <si>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</si>
  <si>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</si>
  <si>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</si>
  <si>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</si>
  <si>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</si>
  <si>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</si>
  <si>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</si>
  <si>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</si>
  <si>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</si>
  <si>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</si>
  <si>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</si>
  <si>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</si>
  <si>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</si>
  <si>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</si>
  <si>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</si>
  <si>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</si>
  <si>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</si>
  <si>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</si>
  <si>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</si>
  <si>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</si>
  <si>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</si>
  <si>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</si>
  <si>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</si>
  <si>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</si>
  <si>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</si>
  <si>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</si>
  <si>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</si>
  <si>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</si>
  <si>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</si>
  <si>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</si>
  <si>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</si>
  <si>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</si>
  <si>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</si>
  <si>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</si>
  <si>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</si>
  <si>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</si>
  <si>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</si>
  <si>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</si>
  <si>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</si>
  <si>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</si>
  <si>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</si>
  <si>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</si>
  <si>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</si>
  <si>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</si>
  <si>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</si>
  <si>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</si>
  <si>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</si>
  <si>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</si>
  <si>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</si>
  <si>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</si>
  <si>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</si>
  <si>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</si>
  <si>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</si>
  <si>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</si>
  <si>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</si>
  <si>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</si>
  <si>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</si>
  <si>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</si>
  <si>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</si>
  <si>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</si>
  <si>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</si>
  <si>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</si>
  <si>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</si>
  <si>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</si>
  <si>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</si>
  <si>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</si>
  <si>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</si>
  <si>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</si>
  <si>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</si>
  <si>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</si>
  <si>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</si>
  <si>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</si>
  <si>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</si>
  <si>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</si>
  <si>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</si>
  <si>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</si>
  <si>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</si>
  <si>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</si>
  <si>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</si>
  <si>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</si>
  <si>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</si>
  <si>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</si>
  <si>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</si>
  <si>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</si>
  <si>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</si>
  <si>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</si>
  <si>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</si>
  <si>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</si>
  <si>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</si>
  <si>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</si>
  <si>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</si>
  <si>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</si>
  <si>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</si>
  <si>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</si>
  <si>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</si>
  <si>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</si>
  <si>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</si>
  <si>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</si>
  <si>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</si>
  <si>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</si>
  <si>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</si>
  <si>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</si>
  <si>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</si>
  <si>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</si>
  <si>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</si>
  <si>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</si>
  <si>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</si>
  <si>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</si>
  <si>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</si>
  <si>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</si>
  <si>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</si>
  <si>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</si>
  <si>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</si>
  <si>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</si>
  <si>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</si>
  <si>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</si>
  <si>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</si>
  <si>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</si>
  <si>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</si>
  <si>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</si>
  <si>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</si>
  <si>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</si>
  <si>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</si>
  <si>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</si>
  <si>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</si>
  <si>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</si>
  <si>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</si>
  <si>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</si>
  <si>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</si>
  <si>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</si>
  <si>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</si>
  <si>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</si>
  <si>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</si>
  <si>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</si>
  <si>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</si>
  <si>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</si>
  <si>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</si>
  <si>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</si>
  <si>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</si>
  <si>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</si>
  <si>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</si>
  <si>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</si>
  <si>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</si>
  <si>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</si>
  <si>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</si>
  <si>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</si>
  <si>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</si>
  <si>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</si>
  <si>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</si>
  <si>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</si>
  <si>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</si>
  <si>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</si>
  <si>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</si>
  <si>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</si>
  <si>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</si>
  <si>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</si>
  <si>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</si>
  <si>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</si>
  <si>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</si>
  <si>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</si>
  <si>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</si>
  <si>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</si>
  <si>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</si>
  <si>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</si>
  <si>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</si>
  <si>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</si>
  <si>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</si>
  <si>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</si>
  <si>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</si>
  <si>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</si>
  <si>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</si>
  <si>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</si>
  <si>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</si>
  <si>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</si>
  <si>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</si>
  <si>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</si>
  <si>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</si>
  <si>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</si>
  <si>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</si>
  <si>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</si>
  <si>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</si>
  <si>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</si>
  <si>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</si>
  <si>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</si>
  <si>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</si>
  <si>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</si>
  <si>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</si>
  <si>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</si>
  <si>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</si>
  <si>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</si>
  <si>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</si>
  <si>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</si>
  <si>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</si>
  <si>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</si>
  <si>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</si>
  <si>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</si>
  <si>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</si>
  <si>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</si>
  <si>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</si>
  <si>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</si>
  <si>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</si>
  <si>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</si>
  <si>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</si>
  <si>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</si>
  <si>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</si>
  <si>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</si>
  <si>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</si>
  <si>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</si>
  <si>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</si>
  <si>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</si>
  <si>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</si>
  <si>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</si>
  <si>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</si>
  <si>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</si>
  <si>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</si>
  <si>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</si>
  <si>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</si>
  <si>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</si>
  <si>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</si>
  <si>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</si>
  <si>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</si>
  <si>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</si>
  <si>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</si>
  <si>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</si>
  <si>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</si>
  <si>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</si>
  <si>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</si>
  <si>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</si>
  <si>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</si>
  <si>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</si>
  <si>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</si>
  <si>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</si>
  <si>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</si>
  <si>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</si>
  <si>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</si>
  <si>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</si>
  <si>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</si>
  <si>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</si>
  <si>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</si>
  <si>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</si>
  <si>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</si>
  <si>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</si>
  <si>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</si>
  <si>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</si>
  <si>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</si>
  <si>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</si>
  <si>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</si>
  <si>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</si>
  <si>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</si>
  <si>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</si>
  <si>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</si>
  <si>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</si>
  <si>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</si>
  <si>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</si>
  <si>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</si>
  <si>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</si>
  <si>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</si>
  <si>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</si>
  <si>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</si>
  <si>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</si>
  <si>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</si>
  <si>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</si>
  <si>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</si>
  <si>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</si>
  <si>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</si>
  <si>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</si>
  <si>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</si>
  <si>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</si>
  <si>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</si>
  <si>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</si>
  <si>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</si>
  <si>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</si>
  <si>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</si>
  <si>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</si>
  <si>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</si>
  <si>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</si>
  <si>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</si>
  <si>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</si>
  <si>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</si>
  <si>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</si>
  <si>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</si>
  <si>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</si>
  <si>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</si>
  <si>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</si>
  <si>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</si>
  <si>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</si>
  <si>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</si>
  <si>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</si>
  <si>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</si>
  <si>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</si>
  <si>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</si>
  <si>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</si>
  <si>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</si>
  <si>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</si>
  <si>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</si>
  <si>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</si>
  <si>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</si>
  <si>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</si>
  <si>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</si>
  <si>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</si>
  <si>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</si>
  <si>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</si>
  <si>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</si>
  <si>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</si>
  <si>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</si>
  <si>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</si>
  <si>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</si>
  <si>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</si>
  <si>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</si>
  <si>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</si>
  <si>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</si>
  <si>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</si>
  <si>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</si>
  <si>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</si>
  <si>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</si>
  <si>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</si>
  <si>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</si>
  <si>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</si>
  <si>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</si>
  <si>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</si>
  <si>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</si>
  <si>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</si>
  <si>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</si>
  <si>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</si>
  <si>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</si>
  <si>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</si>
  <si>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</si>
  <si>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</si>
  <si>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</si>
  <si>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</si>
  <si>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</si>
  <si>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</si>
  <si>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</si>
  <si>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</si>
  <si>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</si>
  <si>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</si>
  <si>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</si>
  <si>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</si>
  <si>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</si>
  <si>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</si>
  <si>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</si>
  <si>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</si>
  <si>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</si>
  <si>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</si>
  <si>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</si>
  <si>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</si>
  <si>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</si>
  <si>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</si>
  <si>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</si>
  <si>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</si>
  <si>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</si>
  <si>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</si>
  <si>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</si>
  <si>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</si>
  <si>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</si>
  <si>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</si>
  <si>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</si>
  <si>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</si>
  <si>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</si>
  <si>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</si>
  <si>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</si>
  <si>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</si>
  <si>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</si>
  <si>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</si>
  <si>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</si>
  <si>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</si>
  <si>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</si>
  <si>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</si>
  <si>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</si>
  <si>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</si>
  <si>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</si>
  <si>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</si>
  <si>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</si>
  <si>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</si>
  <si>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</si>
  <si>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</si>
  <si>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</si>
  <si>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</si>
  <si>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</si>
  <si>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</si>
  <si>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</si>
  <si>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</si>
  <si>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</si>
  <si>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</si>
  <si>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</si>
  <si>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</si>
  <si>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</si>
  <si>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</si>
  <si>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</si>
  <si>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</si>
  <si>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</si>
  <si>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</si>
  <si>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</si>
  <si>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</si>
  <si>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</si>
  <si>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</si>
  <si>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</si>
  <si>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</si>
  <si>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</si>
  <si>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</si>
  <si>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</si>
  <si>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</si>
  <si>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</si>
  <si>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</si>
  <si>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</si>
  <si>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</si>
  <si>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</si>
  <si>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</si>
  <si>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</si>
  <si>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</si>
  <si>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</si>
  <si>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</si>
  <si>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</si>
  <si>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</si>
  <si>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</si>
  <si>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</si>
  <si>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</si>
  <si>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</si>
  <si>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</si>
  <si>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</si>
  <si>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</si>
  <si>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</si>
  <si>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</si>
  <si>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</si>
  <si>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</si>
  <si>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</si>
  <si>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</si>
  <si>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</si>
  <si>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</si>
  <si>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</si>
  <si>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</si>
  <si>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</si>
  <si>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</si>
  <si>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</si>
  <si>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</si>
  <si>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</si>
  <si>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</si>
  <si>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</si>
  <si>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</si>
  <si>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</si>
  <si>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</si>
  <si>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</si>
  <si>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</si>
  <si>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</si>
  <si>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</si>
  <si>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</si>
  <si>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</si>
  <si>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</si>
  <si>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</si>
  <si>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</si>
  <si>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</si>
  <si>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</si>
  <si>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</si>
  <si>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</si>
  <si>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</si>
  <si>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</si>
  <si>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</si>
  <si>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</si>
  <si>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</si>
  <si>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</si>
  <si>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</si>
  <si>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</si>
  <si>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</si>
  <si>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</si>
  <si>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</si>
  <si>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</si>
  <si>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</si>
  <si>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</si>
  <si>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</si>
  <si>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</si>
  <si>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</si>
  <si>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</si>
  <si>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</si>
  <si>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</si>
  <si>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</si>
  <si>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</si>
  <si>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</si>
  <si>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</si>
  <si>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</si>
  <si>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</si>
  <si>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</si>
  <si>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</si>
  <si>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</si>
  <si>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</si>
  <si>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</si>
  <si>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</si>
  <si>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</si>
  <si>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</si>
  <si>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</si>
  <si>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</si>
  <si>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</si>
  <si>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</si>
  <si>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</si>
  <si>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</si>
  <si>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</si>
  <si>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</si>
  <si>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</si>
  <si>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</si>
  <si>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</si>
  <si>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</si>
  <si>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</si>
  <si>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</si>
  <si>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</si>
  <si>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</si>
  <si>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</si>
  <si>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</si>
  <si>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</si>
  <si>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</si>
  <si>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</si>
  <si>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</si>
  <si>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</si>
  <si>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</si>
  <si>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</si>
  <si>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</si>
  <si>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</si>
  <si>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</si>
  <si>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</si>
  <si>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</si>
  <si>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</si>
  <si>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</si>
  <si>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</si>
  <si>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</si>
  <si>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</si>
  <si>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</si>
  <si>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</si>
  <si>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</si>
  <si>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</si>
  <si>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</si>
  <si>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</si>
  <si>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</si>
  <si>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</si>
  <si>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</si>
  <si>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</si>
  <si>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</si>
  <si>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</si>
  <si>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</si>
  <si>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</si>
  <si>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</si>
  <si>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</si>
  <si>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</si>
  <si>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</si>
  <si>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</si>
  <si>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</si>
  <si>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</si>
  <si>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</si>
  <si>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</si>
  <si>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</si>
  <si>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</si>
  <si>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</si>
  <si>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</si>
  <si>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</si>
  <si>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</si>
  <si>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</si>
  <si>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</si>
  <si>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</si>
  <si>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</si>
  <si>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</si>
  <si>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</si>
  <si>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</si>
  <si>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</si>
  <si>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</si>
  <si>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</si>
  <si>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</si>
  <si>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</si>
  <si>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</si>
  <si>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</si>
  <si>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</si>
  <si>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</si>
  <si>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</si>
  <si>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</si>
  <si>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</si>
  <si>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</si>
  <si>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</si>
  <si>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</si>
  <si>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</si>
  <si>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</si>
  <si>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</si>
  <si>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</si>
  <si>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</si>
  <si>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</si>
  <si>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</si>
  <si>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</si>
  <si>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</si>
  <si>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</si>
  <si>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</si>
  <si>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</si>
  <si>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</si>
  <si>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</si>
  <si>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</si>
  <si>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</si>
  <si>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</si>
  <si>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</si>
  <si>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</si>
  <si>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</si>
  <si>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</si>
  <si>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</si>
  <si>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</si>
  <si>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</si>
  <si>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</si>
  <si>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</si>
  <si>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</si>
  <si>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</si>
  <si>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</si>
  <si>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</si>
  <si>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</si>
  <si>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</si>
  <si>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</si>
  <si>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</si>
  <si>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</si>
  <si>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</si>
  <si>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</si>
  <si>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</si>
  <si>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</si>
  <si>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</si>
  <si>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</si>
  <si>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</si>
  <si>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</si>
  <si>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</si>
  <si>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</si>
  <si>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</si>
  <si>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</si>
  <si>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</si>
  <si>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</si>
  <si>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</si>
  <si>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</si>
  <si>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</si>
  <si>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</si>
  <si>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</si>
  <si>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</si>
  <si>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</si>
  <si>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</si>
  <si>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</si>
  <si>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</si>
  <si>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</si>
  <si>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</si>
  <si>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</si>
  <si>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</si>
  <si>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</si>
  <si>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</si>
  <si>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</si>
  <si>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</si>
  <si>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</si>
  <si>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</si>
  <si>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</si>
  <si>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</si>
  <si>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</si>
  <si>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</si>
  <si>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</si>
  <si>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</si>
  <si>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</si>
  <si>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</si>
  <si>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</si>
  <si>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</si>
  <si>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</si>
  <si>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</si>
  <si>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</si>
  <si>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</si>
  <si>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</si>
  <si>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</si>
  <si>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</si>
  <si>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</si>
  <si>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</si>
  <si>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</si>
  <si>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</si>
  <si>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</si>
  <si>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</si>
  <si>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</si>
  <si>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</si>
  <si>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</si>
  <si>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</si>
  <si>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</si>
  <si>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</si>
  <si>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</si>
  <si>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</si>
  <si>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</si>
  <si>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</si>
  <si>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</si>
  <si>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</si>
  <si>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</si>
  <si>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</si>
  <si>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</si>
  <si>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</si>
  <si>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</si>
  <si>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</si>
  <si>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</si>
  <si>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</si>
  <si>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</si>
  <si>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</si>
  <si>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</si>
  <si>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</si>
  <si>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</si>
  <si>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</si>
  <si>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</si>
  <si>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</si>
  <si>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</si>
  <si>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</si>
  <si>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</si>
  <si>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</si>
  <si>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</si>
  <si>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</si>
  <si>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</si>
  <si>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</si>
  <si>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</si>
  <si>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</si>
  <si>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</si>
  <si>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</si>
  <si>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</si>
  <si>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</si>
  <si>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</si>
  <si>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</si>
  <si>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</si>
  <si>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</si>
  <si>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</si>
  <si>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</si>
  <si>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</si>
  <si>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</si>
  <si>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</si>
  <si>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</si>
  <si>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</si>
  <si>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</si>
  <si>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</si>
  <si>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</si>
  <si>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</si>
  <si>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</si>
  <si>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</si>
  <si>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</si>
  <si>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</si>
  <si>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</si>
  <si>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</si>
  <si>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</si>
  <si>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</si>
  <si>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</si>
  <si>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</si>
  <si>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</si>
  <si>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</si>
  <si>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</si>
  <si>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</si>
  <si>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</si>
  <si>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</si>
  <si>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</si>
  <si>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</si>
  <si>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</si>
  <si>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</si>
  <si>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</si>
  <si>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</si>
  <si>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</si>
  <si>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</si>
  <si>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</si>
  <si>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</si>
  <si>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</si>
  <si>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</si>
  <si>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</si>
  <si>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</si>
  <si>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</si>
  <si>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</si>
  <si>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</si>
  <si>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</si>
  <si>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</si>
  <si>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</si>
  <si>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</si>
  <si>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</si>
  <si>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</si>
  <si>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</si>
  <si>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</si>
  <si>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</si>
  <si>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</si>
  <si>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</si>
  <si>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</si>
  <si>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</si>
  <si>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</si>
  <si>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</si>
  <si>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</si>
  <si>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</si>
  <si>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</si>
  <si>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</si>
  <si>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</si>
  <si>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</si>
  <si>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</si>
  <si>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</si>
  <si>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</si>
  <si>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</si>
  <si>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</si>
  <si>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</si>
  <si>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</si>
  <si>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</si>
  <si>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</si>
  <si>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</si>
  <si>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</si>
  <si>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</si>
  <si>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</si>
  <si>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</si>
  <si>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</si>
  <si>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</si>
  <si>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</si>
  <si>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</si>
  <si>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</si>
  <si>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</si>
  <si>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</si>
  <si>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</si>
  <si>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</si>
  <si>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</si>
  <si>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</si>
  <si>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</si>
  <si>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</si>
  <si>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</si>
  <si>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</si>
  <si>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</si>
  <si>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</si>
  <si>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</si>
  <si>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</si>
  <si>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</si>
  <si>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</si>
  <si>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</si>
  <si>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</si>
  <si>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</si>
  <si>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</si>
  <si>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</si>
  <si>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</si>
  <si>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</si>
  <si>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</si>
  <si>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</si>
  <si>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</si>
  <si>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</si>
  <si>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</si>
  <si>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</si>
  <si>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</si>
  <si>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</si>
  <si>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</si>
  <si>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</si>
  <si>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</si>
  <si>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</si>
  <si>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</si>
  <si>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</si>
  <si>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</si>
  <si>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</si>
  <si>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</si>
  <si>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</si>
  <si>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</si>
  <si>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</si>
  <si>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</si>
  <si>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</si>
  <si>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</si>
  <si>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</si>
  <si>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</si>
  <si>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</si>
  <si>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</si>
  <si>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</si>
  <si>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</si>
  <si>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</si>
  <si>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</si>
  <si>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</si>
  <si>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</si>
  <si>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</si>
  <si>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</si>
  <si>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</si>
  <si>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</si>
  <si>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</si>
  <si>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</si>
  <si>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</si>
  <si>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</si>
  <si>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</si>
  <si>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</si>
  <si>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</si>
  <si>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</si>
  <si>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</si>
  <si>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</si>
  <si>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</si>
  <si>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</si>
  <si>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</si>
  <si>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</si>
  <si>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</si>
  <si>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</si>
  <si>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</si>
  <si>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</si>
  <si>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</si>
  <si>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</si>
  <si>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</si>
  <si>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</si>
  <si>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</si>
  <si>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</si>
  <si>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</si>
  <si>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</si>
  <si>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</si>
  <si>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</si>
  <si>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</si>
  <si>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</si>
  <si>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</si>
  <si>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</si>
  <si>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</si>
  <si>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</si>
  <si>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</si>
  <si>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</si>
  <si>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</si>
  <si>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</si>
  <si>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</si>
  <si>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</si>
  <si>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</si>
  <si>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</si>
  <si>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</si>
  <si>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</si>
  <si>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</si>
  <si>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</si>
  <si>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</si>
  <si>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</si>
  <si>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</si>
  <si>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</si>
  <si>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</si>
  <si>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</si>
  <si>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</si>
  <si>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</si>
  <si>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</si>
  <si>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</si>
  <si>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</si>
  <si>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</si>
  <si>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</si>
  <si>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</si>
  <si>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</si>
  <si>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</si>
  <si>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</si>
  <si>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</si>
  <si>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</si>
  <si>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</si>
  <si>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</si>
  <si>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</si>
  <si>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</si>
  <si>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</si>
  <si>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</si>
  <si>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</si>
  <si>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</si>
  <si>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</si>
  <si>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</si>
  <si>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</si>
  <si>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</si>
  <si>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</si>
  <si>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</si>
  <si>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</si>
  <si>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</si>
  <si>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</si>
  <si>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</si>
  <si>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</si>
  <si>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</si>
  <si>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</si>
  <si>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</si>
  <si>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</si>
  <si>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</si>
  <si>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</si>
  <si>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</si>
  <si>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</si>
  <si>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</si>
  <si>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</si>
  <si>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</si>
  <si>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</si>
  <si>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</si>
  <si>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</si>
  <si>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</si>
  <si>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</si>
  <si>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</si>
  <si>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</si>
  <si>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</si>
  <si>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</si>
  <si>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</si>
  <si>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</si>
  <si>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</si>
  <si>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</si>
  <si>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</si>
  <si>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</si>
  <si>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</si>
  <si>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</si>
  <si>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</si>
  <si>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</si>
  <si>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</si>
  <si>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</si>
  <si>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</si>
  <si>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</si>
  <si>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</si>
  <si>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</si>
  <si>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</si>
  <si>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</si>
  <si>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</si>
  <si>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</si>
  <si>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</si>
  <si>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</si>
  <si>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</si>
  <si>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</si>
  <si>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</si>
  <si>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</si>
  <si>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</si>
  <si>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</si>
  <si>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</si>
  <si>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</si>
  <si>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</si>
  <si>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</si>
  <si>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</si>
  <si>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</si>
  <si>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</si>
  <si>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</si>
  <si>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</si>
  <si>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</si>
  <si>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</si>
  <si>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</si>
  <si>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</si>
  <si>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</si>
  <si>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</si>
  <si>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</si>
  <si>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</si>
  <si>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</si>
  <si>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</si>
  <si>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</si>
  <si>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</si>
  <si>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</si>
  <si>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</si>
  <si>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</si>
  <si>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</si>
  <si>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</si>
  <si>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</si>
  <si>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</si>
  <si>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</si>
  <si>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</si>
  <si>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</si>
  <si>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</si>
  <si>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</si>
  <si>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</si>
  <si>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</si>
  <si>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</si>
  <si>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</si>
  <si>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</si>
  <si>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</si>
  <si>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</si>
  <si>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</si>
  <si>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</si>
  <si>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</si>
  <si>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</si>
  <si>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</si>
  <si>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</si>
  <si>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</si>
  <si>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</si>
  <si>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</si>
  <si>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</si>
  <si>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</si>
  <si>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</si>
  <si>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</si>
  <si>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</si>
  <si>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</si>
  <si>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</si>
  <si>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</si>
  <si>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</si>
  <si>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</si>
  <si>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</si>
  <si>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</si>
  <si>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</si>
  <si>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</si>
  <si>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</si>
  <si>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</si>
  <si>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</si>
  <si>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</si>
  <si>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</si>
  <si>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</si>
  <si>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</si>
  <si>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</si>
  <si>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</si>
  <si>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</si>
  <si>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</si>
  <si>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</si>
  <si>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</si>
  <si>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</si>
  <si>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</si>
  <si>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</si>
  <si>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</si>
  <si>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</si>
  <si>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</si>
  <si>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</si>
  <si>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</si>
  <si>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</si>
  <si>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</si>
  <si>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</si>
  <si>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</si>
  <si>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</si>
  <si>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</si>
  <si>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</si>
  <si>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</si>
  <si>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</si>
  <si>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</si>
  <si>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</si>
  <si>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</si>
  <si>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</si>
  <si>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</si>
  <si>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</si>
  <si>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</si>
  <si>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</si>
  <si>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</si>
  <si>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</si>
  <si>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</si>
  <si>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</si>
  <si>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</si>
  <si>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</si>
  <si>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</si>
  <si>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</si>
  <si>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</si>
  <si>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</si>
  <si>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</si>
  <si>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</si>
  <si>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</si>
  <si>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</si>
  <si>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</si>
  <si>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</si>
  <si>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</si>
  <si>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</si>
  <si>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</si>
  <si>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</si>
  <si>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</si>
  <si>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</si>
  <si>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</si>
  <si>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</si>
  <si>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</si>
  <si>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</si>
  <si>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</si>
  <si>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</si>
  <si>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</si>
  <si>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</si>
  <si>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</si>
  <si>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</si>
  <si>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</si>
  <si>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</si>
  <si>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</si>
  <si>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</si>
  <si>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</si>
  <si>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</si>
  <si>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</si>
  <si>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</si>
  <si>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</si>
  <si>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</si>
  <si>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</si>
  <si>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</si>
  <si>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</si>
  <si>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</si>
  <si>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</si>
  <si>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</si>
  <si>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</si>
  <si>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</si>
  <si>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</si>
  <si>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</si>
  <si>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</si>
  <si>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</si>
  <si>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</si>
  <si>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</si>
  <si>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</si>
  <si>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</si>
  <si>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</si>
  <si>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</si>
  <si>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</si>
  <si>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</si>
  <si>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</si>
  <si>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</si>
  <si>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</si>
  <si>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</si>
  <si>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</si>
  <si>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</si>
  <si>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</si>
  <si>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</si>
  <si>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</si>
  <si>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</si>
  <si>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</si>
  <si>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</si>
  <si>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</si>
  <si>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</si>
  <si>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</si>
  <si>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</si>
  <si>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</si>
  <si>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</si>
  <si>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</si>
  <si>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</si>
  <si>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</si>
  <si>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</si>
  <si>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</si>
  <si>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</si>
  <si>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</si>
  <si>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</si>
  <si>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</si>
  <si>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</si>
  <si>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</si>
  <si>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</si>
  <si>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</si>
  <si>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</si>
  <si>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</si>
  <si>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</si>
  <si>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</si>
  <si>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</si>
  <si>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</si>
  <si>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</si>
  <si>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</si>
  <si>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</si>
  <si>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</si>
  <si>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</si>
  <si>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</si>
  <si>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</si>
  <si>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</si>
  <si>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</si>
  <si>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</si>
  <si>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</si>
  <si>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</si>
  <si>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</si>
  <si>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</si>
  <si>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</si>
  <si>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</si>
  <si>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</si>
  <si>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</si>
  <si>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</si>
  <si>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</si>
  <si>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</si>
  <si>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</si>
  <si>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</si>
  <si>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</si>
  <si>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</si>
  <si>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</si>
  <si>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</si>
  <si>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</si>
  <si>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</si>
  <si>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</si>
  <si>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</si>
  <si>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</si>
  <si>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</si>
  <si>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</si>
  <si>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</si>
  <si>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</si>
  <si>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</si>
  <si>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</si>
  <si>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</si>
  <si>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</si>
  <si>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</si>
  <si>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</si>
  <si>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</si>
  <si>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</si>
  <si>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</si>
  <si>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</si>
  <si>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</si>
  <si>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</si>
  <si>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</si>
  <si>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</si>
  <si>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</si>
  <si>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</si>
  <si>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</si>
  <si>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</si>
  <si>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</si>
  <si>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</si>
  <si>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</si>
  <si>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</si>
  <si>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</si>
  <si>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</si>
  <si>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</si>
  <si>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</si>
  <si>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</si>
  <si>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</si>
  <si>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</si>
  <si>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</si>
  <si>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</si>
  <si>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</si>
  <si>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</si>
  <si>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</si>
  <si>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</si>
  <si>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</si>
  <si>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</si>
  <si>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</si>
  <si>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</si>
  <si>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</si>
  <si>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</si>
  <si>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</si>
  <si>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</si>
  <si>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</si>
  <si>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</si>
  <si>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</si>
  <si>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</si>
  <si>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</si>
  <si>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</si>
  <si>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</si>
  <si>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</si>
  <si>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</si>
  <si>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</si>
  <si>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</si>
  <si>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</si>
  <si>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</si>
  <si>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</si>
  <si>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</si>
  <si>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</si>
  <si>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</si>
  <si>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</si>
  <si>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</si>
  <si>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</si>
  <si>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</si>
  <si>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</si>
  <si>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</si>
  <si>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</si>
  <si>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</si>
  <si>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</si>
  <si>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</si>
  <si>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</si>
  <si>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</si>
  <si>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</si>
  <si>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</si>
  <si>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</si>
  <si>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</si>
  <si>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</si>
  <si>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</si>
  <si>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</si>
  <si>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</si>
  <si>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</si>
  <si>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</si>
  <si>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</si>
  <si>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</si>
  <si>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</si>
  <si>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</si>
  <si>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</si>
  <si>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</si>
  <si>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</si>
  <si>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</si>
  <si>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</si>
  <si>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</si>
  <si>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</si>
  <si>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</si>
  <si>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</si>
  <si>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</si>
  <si>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</si>
  <si>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</si>
  <si>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</si>
  <si>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</si>
  <si>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</si>
  <si>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</si>
  <si>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</si>
  <si>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</si>
  <si>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</si>
  <si>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</si>
  <si>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</si>
  <si>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</si>
  <si>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</si>
  <si>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</si>
  <si>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</si>
  <si>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</si>
  <si>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</si>
  <si>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</si>
  <si>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</si>
  <si>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</si>
  <si>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</si>
  <si>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</si>
  <si>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</si>
  <si>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</si>
  <si>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</si>
  <si>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</si>
  <si>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</si>
  <si>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</si>
  <si>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</si>
  <si>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</si>
  <si>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</si>
  <si>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</si>
  <si>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</si>
  <si>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</si>
  <si>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</si>
  <si>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</si>
  <si>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</si>
  <si>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</si>
  <si>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</si>
  <si>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</si>
  <si>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</si>
  <si>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</si>
  <si>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</si>
  <si>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</si>
  <si>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</si>
  <si>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</si>
  <si>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</si>
  <si>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</si>
  <si>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</si>
  <si>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</si>
  <si>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</si>
  <si>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</si>
  <si>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</si>
  <si>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</si>
  <si>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</si>
  <si>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</si>
  <si>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</si>
  <si>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</si>
  <si>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</si>
  <si>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</si>
  <si>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</si>
  <si>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</si>
  <si>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</si>
  <si>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</si>
  <si>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</si>
  <si>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</si>
  <si>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</si>
  <si>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</si>
  <si>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</si>
  <si>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</si>
  <si>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</si>
  <si>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</si>
  <si>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</si>
  <si>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</si>
  <si>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</si>
  <si>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</si>
  <si>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</si>
  <si>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</si>
  <si>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</si>
  <si>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</si>
  <si>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</si>
  <si>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</si>
  <si>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</si>
  <si>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</si>
  <si>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</si>
  <si>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</si>
  <si>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</si>
  <si>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</si>
  <si>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</si>
  <si>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</si>
  <si>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</si>
  <si>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</si>
  <si>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</si>
  <si>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</si>
  <si>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</si>
  <si>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</si>
  <si>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</si>
  <si>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</si>
  <si>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</si>
  <si>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</si>
  <si>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</si>
  <si>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</si>
  <si>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</si>
  <si>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</si>
  <si>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</si>
  <si>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</si>
  <si>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</si>
  <si>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</si>
  <si>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</si>
  <si>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</si>
  <si>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</si>
  <si>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</si>
  <si>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</si>
  <si>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</si>
  <si>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</si>
  <si>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</si>
  <si>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</si>
  <si>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</si>
  <si>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</si>
  <si>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</si>
  <si>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</si>
  <si>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</si>
  <si>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</si>
  <si>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</si>
  <si>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</si>
  <si>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</si>
  <si>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</si>
  <si>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</si>
  <si>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</si>
  <si>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</si>
  <si>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</si>
  <si>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</si>
  <si>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</si>
  <si>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</si>
  <si>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</si>
  <si>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</si>
  <si>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</si>
  <si>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</si>
  <si>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</si>
  <si>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</si>
  <si>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</si>
  <si>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</si>
  <si>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</si>
  <si>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</si>
  <si>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</si>
  <si>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</si>
  <si>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</si>
  <si>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</si>
  <si>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</si>
  <si>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</si>
  <si>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</si>
  <si>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</si>
  <si>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</si>
  <si>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</si>
  <si>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</si>
  <si>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</si>
  <si>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</si>
  <si>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</si>
  <si>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</si>
  <si>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</si>
  <si>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</si>
  <si>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</si>
  <si>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</si>
  <si>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</si>
  <si>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</si>
  <si>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</si>
  <si>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</si>
  <si>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</si>
  <si>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</si>
  <si>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</si>
  <si>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</si>
  <si>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</si>
  <si>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</si>
  <si>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</si>
  <si>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</si>
  <si>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</si>
  <si>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</si>
  <si>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</si>
  <si>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</si>
  <si>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</si>
  <si>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</si>
  <si>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</si>
  <si>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</si>
  <si>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</si>
  <si>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</si>
  <si>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</si>
  <si>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</si>
  <si>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</si>
  <si>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</si>
  <si>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</si>
  <si>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</si>
  <si>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</si>
  <si>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</si>
  <si>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</si>
  <si>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</si>
  <si>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</si>
  <si>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</si>
  <si>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</si>
  <si>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</si>
  <si>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</si>
  <si>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</si>
  <si>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</si>
  <si>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</si>
  <si>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</si>
  <si>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</si>
  <si>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</si>
  <si>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</si>
  <si>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</si>
  <si>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</si>
  <si>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</si>
  <si>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</si>
  <si>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</si>
  <si>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</si>
  <si>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</si>
  <si>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</si>
  <si>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</si>
  <si>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</si>
  <si>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</si>
  <si>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</si>
  <si>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</si>
  <si>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</si>
  <si>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</si>
  <si>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</si>
  <si>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</si>
  <si>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</si>
  <si>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</si>
  <si>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</si>
  <si>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</si>
  <si>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</si>
  <si>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</si>
  <si>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</si>
  <si>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</si>
  <si>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</si>
  <si>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</si>
  <si>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</si>
  <si>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</si>
  <si>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</si>
  <si>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</si>
  <si>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</si>
  <si>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</si>
  <si>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</si>
  <si>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</si>
  <si>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</si>
  <si>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</si>
  <si>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</si>
  <si>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</si>
  <si>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</si>
  <si>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</si>
  <si>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</si>
  <si>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</si>
  <si>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</si>
  <si>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</si>
  <si>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</si>
  <si>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</si>
  <si>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</si>
  <si>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</si>
  <si>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</si>
  <si>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</si>
  <si>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</si>
  <si>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</si>
  <si>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</si>
  <si>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</si>
  <si>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</si>
  <si>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</si>
  <si>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</si>
  <si>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</si>
  <si>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</si>
  <si>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</si>
  <si>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</si>
  <si>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</si>
  <si>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</si>
  <si>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</si>
  <si>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</si>
  <si>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</si>
  <si>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</si>
  <si>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</si>
  <si>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</si>
  <si>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</si>
  <si>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</si>
  <si>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</si>
  <si>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</si>
  <si>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</si>
  <si>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</si>
  <si>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</si>
  <si>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</si>
  <si>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</si>
  <si>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</si>
  <si>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</si>
  <si>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</si>
  <si>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</si>
  <si>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</si>
  <si>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</si>
  <si>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</si>
  <si>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</si>
  <si>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</si>
  <si>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</si>
  <si>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</si>
  <si>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</si>
  <si>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</si>
  <si>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</si>
  <si>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</si>
  <si>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</si>
  <si>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</si>
  <si>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</si>
  <si>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</si>
  <si>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</si>
  <si>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</si>
  <si>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</si>
  <si>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</si>
  <si>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</si>
  <si>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</si>
  <si>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</si>
  <si>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</si>
  <si>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</si>
  <si>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</si>
  <si>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</si>
  <si>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</si>
  <si>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</si>
  <si>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</si>
  <si>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</si>
  <si>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</si>
  <si>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</si>
  <si>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</si>
  <si>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</si>
  <si>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</si>
  <si>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</si>
  <si>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</si>
  <si>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</si>
  <si>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</si>
  <si>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</si>
  <si>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</si>
  <si>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</si>
  <si>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</si>
  <si>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</si>
  <si>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</si>
  <si>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</si>
  <si>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</si>
  <si>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</si>
  <si>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</si>
  <si>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</si>
  <si>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</si>
  <si>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</si>
  <si>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</si>
  <si>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</si>
  <si>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</si>
  <si>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</si>
  <si>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</si>
  <si>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</si>
  <si>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</si>
  <si>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</si>
  <si>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</si>
  <si>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</si>
  <si>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</si>
  <si>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</si>
  <si>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</si>
  <si>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</si>
  <si>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</si>
  <si>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</si>
  <si>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</si>
  <si>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</si>
  <si>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</si>
  <si>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</si>
  <si>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</si>
  <si>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</si>
  <si>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</si>
  <si>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</si>
  <si>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</si>
  <si>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</si>
  <si>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</si>
  <si>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</si>
  <si>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</si>
  <si>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</si>
  <si>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</si>
  <si>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</si>
  <si>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</si>
  <si>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</si>
  <si>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</si>
  <si>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</si>
  <si>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</si>
  <si>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</si>
  <si>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</si>
  <si>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</si>
  <si>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</si>
  <si>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</si>
  <si>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</si>
  <si>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</si>
  <si>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</si>
  <si>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</si>
  <si>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</si>
  <si>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</si>
  <si>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</si>
  <si>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</si>
  <si>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</si>
  <si>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</si>
  <si>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</si>
  <si>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</si>
  <si>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</si>
  <si>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</si>
  <si>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</si>
  <si>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</si>
  <si>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</si>
  <si>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</si>
  <si>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</si>
  <si>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</si>
  <si>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</si>
  <si>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</si>
  <si>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</si>
  <si>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</si>
  <si>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</si>
  <si>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</si>
  <si>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</si>
  <si>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</si>
  <si>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</si>
  <si>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</si>
  <si>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</si>
  <si>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</si>
  <si>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</si>
  <si>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</si>
  <si>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</si>
  <si>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</si>
  <si>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</si>
  <si>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</si>
  <si>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</si>
  <si>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</si>
  <si>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</si>
  <si>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</si>
  <si>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</si>
  <si>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</si>
  <si>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</si>
  <si>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</si>
  <si>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</si>
  <si>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</si>
  <si>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</si>
  <si>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</si>
  <si>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</si>
  <si>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</si>
  <si>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</si>
  <si>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</si>
  <si>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</si>
  <si>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</si>
  <si>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</si>
  <si>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</si>
  <si>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</si>
  <si>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</si>
  <si>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</si>
  <si>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</si>
  <si>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</si>
  <si>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</si>
  <si>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</si>
  <si>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</si>
  <si>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</si>
  <si>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</si>
  <si>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</si>
  <si>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</si>
  <si>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</si>
  <si>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</si>
  <si>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</si>
  <si>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</si>
  <si>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</si>
  <si>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</si>
  <si>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</si>
  <si>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</si>
  <si>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</si>
  <si>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</si>
  <si>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</si>
  <si>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</si>
  <si>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</si>
  <si>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</si>
  <si>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</si>
  <si>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</si>
  <si>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</si>
  <si>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</si>
  <si>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</si>
  <si>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</si>
  <si>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</si>
  <si>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</si>
  <si>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</si>
  <si>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</si>
  <si>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</si>
  <si>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</si>
  <si>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</si>
  <si>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</si>
  <si>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</si>
  <si>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</si>
  <si>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</si>
  <si>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</si>
  <si>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</si>
  <si>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</si>
  <si>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</si>
  <si>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</si>
  <si>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</si>
  <si>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</si>
  <si>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</si>
  <si>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</si>
  <si>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</si>
  <si>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</si>
  <si>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</si>
  <si>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</si>
  <si>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</si>
  <si>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</si>
  <si>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</si>
  <si>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</si>
  <si>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</si>
  <si>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</si>
  <si>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</si>
  <si>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</si>
  <si>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</si>
  <si>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</si>
  <si>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</si>
  <si>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</si>
  <si>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</si>
  <si>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</si>
  <si>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</si>
  <si>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</si>
  <si>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</si>
  <si>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</si>
  <si>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</si>
  <si>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</si>
  <si>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</si>
  <si>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</si>
  <si>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</si>
  <si>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</si>
  <si>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</si>
  <si>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</si>
  <si>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</si>
  <si>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</si>
  <si>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</si>
  <si>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</si>
  <si>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</si>
  <si>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</si>
  <si>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</si>
  <si>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</si>
  <si>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</si>
  <si>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</si>
  <si>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</si>
  <si>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</si>
  <si>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</si>
  <si>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</si>
  <si>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</si>
  <si>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</si>
  <si>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</si>
  <si>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</si>
  <si>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</si>
  <si>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</si>
  <si>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</si>
  <si>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</si>
  <si>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</si>
  <si>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</si>
  <si>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</si>
  <si>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</si>
  <si>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</si>
  <si>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</si>
  <si>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</si>
  <si>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</si>
  <si>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</si>
  <si>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</si>
  <si>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</si>
  <si>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</si>
  <si>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</si>
  <si>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</si>
  <si>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</si>
  <si>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</si>
  <si>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</si>
  <si>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</si>
  <si>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</si>
  <si>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</si>
  <si>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</si>
  <si>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</si>
  <si>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</si>
  <si>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</si>
  <si>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</si>
  <si>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</si>
  <si>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</si>
  <si>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</si>
  <si>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</si>
  <si>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</si>
  <si>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</si>
  <si>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</si>
  <si>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</si>
  <si>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</si>
  <si>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</si>
  <si>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</si>
  <si>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</si>
  <si>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</si>
  <si>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</si>
  <si>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</si>
  <si>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</si>
  <si>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</si>
  <si>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</si>
  <si>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</si>
  <si>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</si>
  <si>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</si>
  <si>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</si>
  <si>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</si>
  <si>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</si>
  <si>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</si>
  <si>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</si>
  <si>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</si>
  <si>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</si>
  <si>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</si>
  <si>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</si>
  <si>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</si>
  <si>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</si>
  <si>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</si>
  <si>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</si>
  <si>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</si>
  <si>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</si>
  <si>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</si>
  <si>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</si>
  <si>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</si>
  <si>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</si>
  <si>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</si>
  <si>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</si>
  <si>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</si>
  <si>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</si>
  <si>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</si>
  <si>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</si>
  <si>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</si>
  <si>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</si>
  <si>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</si>
  <si>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</si>
  <si>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</si>
  <si>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</si>
  <si>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</si>
  <si>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</si>
  <si>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</si>
  <si>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</si>
  <si>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</si>
  <si>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</si>
  <si>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</si>
  <si>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</si>
  <si>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</si>
  <si>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</si>
  <si>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</si>
  <si>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</si>
  <si>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</si>
  <si>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</si>
  <si>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</si>
  <si>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</si>
  <si>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</si>
  <si>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</si>
  <si>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</si>
  <si>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</si>
  <si>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</si>
  <si>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</si>
  <si>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</si>
  <si>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</si>
  <si>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</si>
  <si>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</si>
  <si>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</si>
  <si>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</si>
  <si>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</si>
  <si>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</si>
  <si>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</si>
  <si>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</si>
  <si>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</si>
  <si>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</si>
  <si>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</si>
  <si>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</si>
  <si>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</si>
  <si>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</si>
  <si>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</si>
  <si>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</si>
  <si>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</si>
  <si>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</si>
  <si>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</si>
  <si>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</si>
  <si>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</si>
  <si>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</si>
  <si>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</si>
  <si>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</si>
  <si>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</si>
  <si>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</si>
  <si>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</si>
  <si>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</si>
  <si>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</si>
  <si>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</si>
  <si>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</si>
  <si>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</si>
  <si>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</si>
  <si>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</si>
  <si>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</si>
  <si>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</si>
  <si>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</si>
  <si>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</si>
  <si>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</si>
  <si>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</si>
  <si>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</si>
  <si>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</si>
  <si>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</si>
  <si>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</si>
  <si>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</si>
  <si>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</si>
  <si>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</si>
  <si>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</si>
  <si>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</si>
  <si>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</si>
  <si>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</si>
  <si>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</si>
  <si>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</si>
  <si>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</si>
  <si>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</si>
  <si>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</si>
  <si>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</si>
  <si>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</si>
  <si>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</si>
  <si>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</si>
  <si>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</si>
  <si>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</si>
  <si>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</si>
  <si>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</si>
  <si>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</si>
  <si>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</si>
  <si>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</si>
  <si>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</si>
  <si>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</si>
  <si>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</si>
  <si>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</si>
  <si>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</si>
  <si>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</si>
  <si>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</si>
  <si>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</si>
  <si>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</si>
  <si>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</si>
  <si>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</si>
  <si>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</si>
  <si>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</si>
  <si>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</si>
  <si>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</si>
  <si>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</si>
  <si>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</si>
  <si>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</si>
  <si>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</si>
  <si>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</si>
  <si>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</si>
  <si>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</si>
  <si>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</si>
  <si>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</si>
  <si>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</si>
  <si>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</si>
  <si>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</si>
  <si>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</si>
  <si>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</si>
  <si>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</si>
  <si>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</si>
  <si>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</si>
  <si>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</si>
  <si>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</si>
  <si>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</si>
  <si>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</si>
  <si>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</si>
  <si>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</si>
  <si>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</si>
  <si>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</si>
  <si>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</si>
  <si>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</si>
  <si>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</si>
  <si>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</si>
  <si>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</si>
  <si>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</si>
  <si>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</si>
  <si>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</si>
  <si>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</si>
  <si>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</si>
  <si>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</si>
  <si>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</si>
  <si>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</si>
  <si>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</si>
  <si>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</si>
  <si>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</si>
  <si>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</si>
  <si>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</si>
  <si>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</si>
  <si>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</si>
  <si>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</si>
  <si>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</si>
  <si>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</si>
  <si>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</si>
  <si>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</si>
  <si>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</si>
  <si>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</si>
  <si>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</si>
  <si>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</si>
  <si>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</si>
  <si>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</si>
  <si>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</si>
  <si>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</si>
  <si>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</si>
  <si>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</si>
  <si>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</si>
  <si>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</si>
  <si>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</si>
  <si>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</si>
  <si>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</si>
  <si>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</si>
  <si>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</si>
  <si>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</si>
  <si>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</si>
  <si>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</si>
  <si>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</si>
  <si>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</si>
  <si>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</si>
  <si>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</si>
  <si>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</si>
  <si>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</si>
  <si>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</si>
  <si>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</si>
  <si>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</si>
  <si>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</si>
  <si>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</si>
  <si>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</si>
  <si>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</si>
  <si>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</si>
  <si>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</si>
  <si>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</si>
  <si>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</si>
  <si>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</si>
  <si>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</si>
  <si>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</si>
  <si>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</si>
  <si>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</si>
  <si>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</si>
  <si>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</si>
  <si>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</si>
  <si>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</si>
  <si>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</si>
  <si>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</si>
  <si>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</si>
  <si>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</si>
  <si>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</si>
  <si>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</si>
  <si>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</si>
  <si>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</si>
  <si>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</si>
  <si>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</si>
  <si>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</si>
  <si>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</si>
  <si>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</si>
  <si>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</si>
  <si>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</si>
  <si>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</si>
  <si>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</si>
  <si>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</si>
  <si>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</si>
  <si>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</si>
  <si>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</si>
  <si>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</si>
  <si>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</si>
  <si>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</si>
  <si>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</si>
  <si>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</si>
  <si>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</si>
  <si>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</si>
  <si>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</si>
  <si>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</si>
  <si>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</si>
  <si>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</si>
  <si>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</si>
  <si>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</si>
  <si>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</si>
  <si>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</si>
  <si>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</si>
  <si>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</si>
  <si>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</si>
  <si>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</si>
  <si>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</si>
  <si>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</si>
  <si>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</si>
  <si>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</si>
  <si>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</si>
  <si>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</si>
  <si>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</si>
  <si>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</si>
  <si>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</si>
  <si>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</si>
  <si>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</si>
  <si>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</si>
  <si>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</si>
  <si>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</si>
  <si>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</si>
  <si>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</si>
  <si>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</si>
  <si>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</si>
  <si>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</si>
  <si>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</si>
  <si>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</si>
  <si>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</si>
  <si>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</si>
  <si>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</si>
  <si>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</si>
  <si>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</si>
  <si>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</si>
  <si>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</si>
  <si>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</si>
  <si>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</si>
  <si>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</si>
  <si>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</si>
  <si>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</si>
  <si>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</si>
  <si>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</si>
  <si>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</si>
  <si>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</si>
  <si>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</si>
  <si>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</si>
  <si>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</si>
  <si>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</si>
  <si>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</si>
  <si>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</si>
  <si>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</si>
  <si>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</si>
  <si>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</si>
  <si>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</si>
  <si>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</si>
  <si>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</si>
  <si>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</si>
  <si>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</si>
  <si>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</si>
  <si>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</si>
  <si>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</si>
  <si>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</si>
  <si>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</si>
  <si>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</si>
  <si>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</si>
  <si>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</si>
  <si>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</si>
  <si>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</si>
  <si>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</si>
  <si>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</si>
  <si>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</si>
  <si>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</si>
  <si>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</si>
  <si>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</si>
  <si>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</si>
  <si>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</si>
  <si>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</si>
  <si>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</si>
  <si>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</si>
  <si>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</si>
  <si>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</si>
  <si>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</si>
  <si>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</si>
  <si>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</si>
  <si>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</si>
  <si>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</si>
  <si>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</si>
  <si>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</si>
  <si>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</si>
  <si>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</si>
  <si>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</si>
  <si>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</si>
  <si>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</si>
  <si>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</si>
  <si>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</si>
  <si>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</si>
  <si>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</si>
  <si>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</si>
  <si>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</si>
  <si>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</si>
  <si>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</si>
  <si>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</si>
  <si>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</si>
  <si>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</si>
  <si>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</si>
  <si>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</si>
  <si>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</si>
  <si>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</si>
  <si>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</si>
  <si>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</si>
  <si>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</si>
  <si>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</si>
  <si>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</si>
  <si>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</si>
  <si>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</si>
  <si>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</si>
  <si>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</si>
  <si>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</si>
  <si>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</si>
  <si>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</si>
  <si>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</si>
  <si>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</si>
  <si>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</si>
  <si>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</si>
  <si>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</si>
  <si>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</si>
  <si>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</si>
  <si>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</si>
  <si>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</si>
  <si>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</si>
  <si>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</si>
  <si>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</si>
  <si>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</si>
  <si>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</si>
  <si>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</si>
  <si>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</si>
  <si>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</si>
  <si>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</si>
  <si>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</si>
  <si>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</si>
  <si>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</si>
  <si>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</si>
  <si>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</si>
  <si>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</si>
  <si>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</si>
  <si>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</si>
  <si>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</si>
  <si>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</si>
  <si>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</si>
  <si>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</si>
  <si>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</si>
  <si>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</si>
  <si>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</si>
  <si>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</si>
  <si>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</si>
  <si>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</si>
  <si>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</si>
  <si>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</si>
  <si>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</si>
  <si>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</si>
  <si>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</si>
  <si>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</si>
  <si>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</si>
  <si>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</si>
  <si>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</si>
  <si>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</si>
  <si>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</si>
  <si>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</si>
  <si>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</si>
  <si>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</si>
  <si>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</si>
  <si>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</si>
  <si>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</si>
  <si>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</si>
  <si>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</si>
  <si>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</si>
  <si>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</si>
  <si>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</si>
  <si>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</si>
  <si>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</si>
  <si>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</si>
  <si>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</si>
  <si>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</si>
  <si>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</si>
  <si>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</si>
  <si>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</si>
  <si>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</si>
  <si>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</si>
  <si>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</si>
  <si>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</si>
  <si>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</si>
  <si>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</si>
  <si>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</si>
  <si>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</si>
  <si>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</si>
  <si>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</si>
  <si>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</si>
  <si>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</si>
  <si>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</si>
  <si>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</si>
  <si>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</si>
  <si>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</si>
  <si>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</si>
  <si>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</si>
  <si>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</si>
  <si>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</si>
  <si>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</si>
  <si>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</si>
  <si>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</si>
  <si>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</si>
  <si>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</si>
  <si>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</si>
  <si>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</si>
  <si>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</si>
  <si>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</si>
  <si>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</si>
  <si>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</si>
  <si>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</si>
  <si>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</si>
  <si>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</si>
  <si>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</si>
  <si>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</si>
  <si>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</si>
  <si>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</si>
  <si>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</si>
  <si>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</si>
  <si>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</si>
  <si>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</si>
  <si>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</si>
  <si>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</si>
  <si>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</si>
  <si>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</si>
  <si>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</si>
  <si>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</si>
  <si>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</si>
  <si>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</si>
  <si>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</si>
  <si>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</si>
  <si>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</si>
  <si>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</si>
  <si>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</si>
  <si>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</si>
  <si>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</si>
  <si>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</si>
  <si>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</si>
  <si>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</si>
  <si>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</si>
  <si>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</si>
  <si>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</si>
  <si>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</si>
  <si>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</si>
  <si>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</si>
  <si>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</si>
  <si>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</si>
  <si>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</si>
  <si>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</si>
  <si>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</si>
  <si>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</si>
  <si>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</si>
  <si>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</si>
  <si>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</si>
  <si>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</si>
  <si>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</si>
  <si>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</si>
  <si>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</si>
  <si>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</si>
  <si>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</si>
  <si>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</si>
  <si>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</si>
  <si>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</si>
  <si>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</si>
  <si>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</si>
  <si>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</si>
  <si>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</si>
  <si>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</si>
  <si>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</si>
  <si>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</si>
  <si>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</si>
  <si>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</si>
  <si>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</si>
  <si>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</si>
  <si>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</si>
  <si>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</si>
  <si>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</si>
  <si>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</si>
  <si>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</si>
  <si>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</si>
  <si>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</si>
  <si>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</si>
  <si>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</si>
  <si>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</si>
  <si>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</si>
  <si>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</si>
  <si>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</si>
  <si>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</si>
  <si>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</si>
  <si>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</si>
  <si>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</si>
  <si>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</si>
  <si>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</si>
  <si>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</si>
  <si>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</si>
  <si>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</si>
  <si>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</si>
  <si>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</si>
  <si>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</si>
  <si>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</si>
  <si>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</si>
  <si>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</si>
  <si>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</si>
  <si>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</si>
  <si>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</si>
  <si>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</si>
  <si>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</si>
  <si>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</si>
  <si>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</si>
  <si>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</si>
  <si>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</si>
  <si>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</si>
  <si>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</si>
  <si>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</si>
  <si>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</si>
  <si>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</si>
  <si>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</si>
  <si>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</si>
  <si>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</si>
  <si>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</si>
  <si>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</si>
  <si>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</si>
  <si>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</si>
  <si>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</si>
  <si>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</si>
  <si>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</si>
  <si>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</si>
  <si>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</si>
  <si>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</si>
  <si>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</si>
  <si>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</si>
  <si>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</si>
  <si>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</si>
  <si>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</si>
  <si>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</si>
  <si>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</si>
  <si>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</si>
  <si>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</si>
  <si>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</si>
  <si>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</si>
  <si>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</si>
  <si>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</si>
  <si>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</si>
  <si>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</si>
  <si>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</si>
  <si>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</si>
  <si>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</si>
  <si>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</si>
  <si>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</si>
  <si>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</si>
  <si>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</si>
  <si>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</si>
  <si>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</si>
  <si>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</si>
  <si>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</si>
  <si>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</si>
  <si>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</si>
  <si>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</si>
  <si>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</si>
  <si>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</si>
  <si>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</si>
  <si>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</si>
  <si>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</si>
  <si>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</si>
  <si>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</si>
  <si>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</si>
  <si>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</si>
  <si>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</si>
  <si>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</si>
  <si>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</si>
  <si>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</si>
  <si>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</si>
  <si>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</si>
  <si>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</si>
  <si>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</si>
  <si>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</si>
  <si>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</si>
  <si>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</si>
  <si>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</si>
  <si>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</si>
  <si>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</si>
  <si>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</si>
  <si>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</si>
  <si>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</si>
  <si>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</si>
  <si>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</si>
  <si>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</si>
  <si>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</si>
  <si>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</si>
  <si>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</si>
  <si>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</si>
  <si>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</si>
  <si>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</si>
  <si>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</si>
  <si>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</si>
  <si>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</si>
  <si>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</si>
  <si>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</si>
  <si>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</si>
  <si>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</si>
  <si>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</si>
  <si>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</si>
  <si>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</si>
  <si>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</si>
  <si>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</si>
  <si>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</si>
  <si>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</si>
  <si>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</si>
  <si>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</si>
  <si>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</si>
  <si>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</si>
  <si>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</si>
  <si>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</si>
  <si>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</si>
  <si>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</si>
  <si>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</si>
  <si>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</si>
  <si>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</si>
  <si>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</si>
  <si>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</si>
  <si>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</si>
  <si>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</si>
  <si>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</si>
  <si>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</si>
  <si>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</si>
  <si>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</si>
  <si>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</si>
  <si>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</si>
  <si>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</si>
  <si>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</si>
  <si>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</si>
  <si>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</si>
  <si>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</si>
  <si>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</si>
  <si>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</si>
  <si>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</si>
  <si>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</si>
  <si>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</si>
  <si>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</si>
  <si>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</si>
  <si>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</si>
  <si>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</si>
  <si>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</si>
  <si>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</si>
  <si>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</si>
  <si>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</si>
  <si>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</si>
  <si>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</si>
  <si>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</si>
  <si>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</si>
  <si>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</si>
  <si>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</si>
  <si>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</si>
  <si>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</si>
  <si>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</si>
  <si>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</si>
  <si>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</si>
  <si>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</si>
  <si>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</si>
  <si>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</si>
  <si>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</si>
  <si>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</si>
  <si>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</si>
  <si>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</si>
  <si>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</si>
  <si>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</si>
  <si>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</si>
  <si>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</si>
  <si>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</si>
  <si>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</si>
  <si>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</si>
  <si>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</si>
  <si>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</si>
  <si>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</si>
  <si>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</si>
  <si>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</si>
  <si>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</si>
  <si>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</si>
  <si>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</si>
  <si>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</si>
  <si>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</si>
  <si>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</si>
  <si>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</si>
  <si>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</si>
  <si>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</si>
  <si>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</si>
  <si>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</si>
  <si>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</si>
  <si>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</si>
  <si>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</si>
  <si>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</si>
  <si>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</si>
  <si>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</si>
  <si>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</si>
  <si>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</si>
  <si>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</si>
  <si>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</si>
  <si>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</si>
  <si>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</si>
  <si>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</si>
  <si>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</si>
  <si>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</si>
  <si>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</si>
  <si>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</si>
  <si>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</si>
  <si>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</si>
  <si>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</si>
  <si>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</si>
  <si>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</si>
  <si>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</si>
  <si>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</si>
  <si>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</si>
  <si>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</si>
  <si>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</si>
  <si>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</si>
  <si>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</si>
  <si>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</si>
  <si>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</si>
  <si>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</si>
  <si>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</si>
  <si>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</si>
  <si>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</si>
  <si>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</si>
  <si>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</si>
  <si>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</si>
  <si>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</si>
  <si>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</si>
  <si>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</si>
  <si>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</si>
  <si>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</si>
  <si>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</si>
  <si>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</si>
  <si>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</si>
  <si>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</si>
  <si>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</si>
  <si>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</si>
  <si>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</si>
  <si>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</si>
  <si>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</si>
  <si>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</si>
  <si>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</si>
  <si>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</si>
  <si>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</si>
  <si>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</si>
  <si>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</si>
  <si>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</si>
  <si>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</si>
  <si>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</si>
  <si>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</si>
  <si>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</si>
  <si>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</si>
  <si>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</si>
  <si>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</si>
  <si>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</si>
  <si>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</si>
  <si>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</si>
  <si>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</si>
  <si>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</si>
  <si>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</si>
  <si>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</si>
  <si>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</si>
  <si>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</si>
  <si>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</si>
  <si>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</si>
  <si>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</si>
  <si>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</si>
  <si>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</si>
  <si>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</si>
  <si>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</si>
  <si>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</si>
  <si>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</si>
  <si>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</si>
  <si>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</si>
  <si>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</si>
  <si>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</si>
  <si>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</si>
  <si>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</si>
  <si>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</si>
  <si>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</si>
  <si>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</si>
  <si>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</si>
  <si>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</si>
  <si>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</si>
  <si>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</si>
  <si>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</si>
  <si>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</si>
  <si>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</si>
  <si>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</si>
  <si>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</si>
  <si>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</si>
  <si>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</si>
  <si>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</si>
  <si>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</si>
  <si>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</si>
  <si>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</si>
  <si>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</si>
  <si>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</si>
  <si>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</si>
  <si>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</si>
  <si>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</si>
  <si>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</si>
  <si>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</si>
  <si>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</si>
  <si>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</si>
  <si>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</si>
  <si>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</si>
  <si>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</si>
  <si>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</si>
  <si>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</si>
  <si>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</si>
  <si>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</si>
  <si>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</si>
  <si>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</si>
  <si>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</si>
  <si>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</si>
  <si>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</si>
  <si>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</si>
  <si>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</si>
  <si>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</si>
  <si>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</si>
  <si>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</si>
  <si>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</si>
  <si>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</si>
  <si>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</si>
  <si>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</si>
  <si>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</si>
  <si>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</si>
  <si>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</si>
  <si>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</si>
  <si>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</si>
  <si>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</si>
  <si>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</si>
  <si>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</si>
  <si>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</si>
  <si>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</si>
  <si>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</si>
  <si>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</si>
  <si>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</si>
  <si>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</si>
  <si>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</si>
  <si>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</si>
  <si>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</si>
  <si>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</si>
  <si>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</si>
  <si>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</si>
  <si>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</si>
  <si>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</si>
  <si>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</si>
  <si>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</si>
  <si>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</si>
  <si>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</si>
  <si>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</si>
  <si>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</si>
  <si>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</si>
  <si>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</si>
  <si>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</si>
  <si>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</si>
  <si>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</si>
  <si>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</si>
  <si>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</si>
  <si>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</si>
  <si>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</si>
  <si>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</si>
  <si>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</si>
  <si>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</si>
  <si>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</si>
  <si>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</si>
  <si>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</si>
  <si>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</si>
  <si>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</si>
  <si>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</si>
  <si>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</si>
  <si>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</si>
  <si>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</si>
  <si>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</si>
  <si>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</si>
  <si>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</si>
  <si>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</si>
  <si>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</si>
  <si>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</si>
  <si>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</si>
  <si>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</si>
  <si>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</si>
  <si>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</si>
  <si>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</si>
  <si>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</si>
  <si>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</si>
  <si>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</si>
  <si>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</si>
  <si>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</si>
  <si>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</si>
  <si>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</si>
  <si>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</si>
  <si>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</si>
  <si>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</si>
  <si>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</si>
  <si>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</si>
  <si>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</si>
  <si>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</si>
  <si>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</si>
  <si>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</si>
  <si>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</si>
  <si>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</si>
  <si>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</si>
  <si>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</si>
  <si>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</si>
  <si>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</si>
  <si>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</si>
  <si>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</si>
  <si>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</si>
  <si>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</si>
  <si>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</si>
  <si>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</si>
  <si>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</si>
  <si>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</si>
  <si>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</si>
  <si>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</si>
  <si>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</si>
  <si>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</si>
  <si>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</si>
  <si>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</si>
  <si>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</si>
  <si>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</si>
  <si>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</si>
  <si>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</si>
  <si>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</si>
  <si>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</si>
  <si>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</si>
  <si>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</si>
  <si>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</si>
  <si>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</si>
  <si>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</si>
  <si>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</si>
  <si>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</si>
  <si>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</si>
  <si>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</si>
  <si>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</si>
  <si>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</si>
  <si>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</si>
  <si>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</si>
  <si>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</si>
  <si>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</si>
  <si>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</si>
  <si>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</si>
  <si>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</si>
  <si>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</si>
  <si>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</si>
  <si>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</si>
  <si>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</si>
  <si>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</si>
  <si>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</si>
  <si>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</si>
  <si>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</si>
  <si>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</si>
  <si>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</si>
  <si>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</si>
  <si>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</si>
  <si>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</si>
  <si>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</si>
  <si>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</si>
  <si>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</si>
  <si>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</si>
  <si>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</si>
  <si>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</si>
  <si>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</si>
  <si>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</si>
  <si>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</si>
  <si>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</si>
  <si>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</si>
  <si>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</si>
  <si>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</si>
  <si>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</si>
  <si>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</si>
  <si>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</si>
  <si>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</si>
  <si>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</si>
  <si>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</si>
  <si>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</si>
  <si>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</si>
  <si>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</si>
  <si>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</si>
  <si>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</si>
  <si>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</si>
  <si>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</si>
  <si>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</si>
  <si>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</si>
  <si>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</si>
  <si>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</si>
  <si>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</si>
  <si>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</si>
  <si>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</si>
  <si>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</si>
  <si>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</si>
  <si>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</si>
  <si>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</si>
  <si>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</si>
  <si>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</si>
  <si>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</si>
  <si>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</si>
  <si>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</si>
  <si>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</si>
  <si>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</si>
  <si>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</si>
  <si>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</si>
  <si>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</si>
  <si>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</si>
  <si>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</si>
  <si>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</si>
  <si>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</si>
  <si>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</si>
  <si>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</si>
  <si>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</si>
  <si>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</si>
  <si>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</si>
  <si>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</si>
  <si>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</si>
  <si>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</si>
  <si>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</si>
  <si>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</si>
  <si>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</si>
  <si>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</si>
  <si>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</si>
  <si>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</si>
  <si>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</si>
  <si>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</si>
  <si>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</si>
  <si>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</si>
  <si>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</si>
  <si>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</si>
  <si>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</si>
  <si>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</si>
  <si>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</si>
  <si>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</si>
  <si>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</si>
  <si>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</si>
  <si>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</si>
  <si>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</si>
  <si>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</si>
  <si>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</si>
  <si>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</si>
  <si>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</si>
  <si>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</si>
  <si>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</si>
  <si>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</si>
  <si>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</si>
  <si>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</si>
  <si>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</si>
  <si>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</si>
  <si>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</si>
  <si>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</si>
  <si>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</si>
  <si>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</si>
  <si>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</si>
  <si>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</si>
  <si>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</si>
  <si>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</si>
  <si>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</si>
  <si>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</si>
  <si>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</si>
  <si>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</si>
  <si>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</si>
  <si>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</si>
  <si>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</si>
  <si>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</si>
  <si>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</si>
  <si>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</si>
  <si>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</si>
  <si>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</si>
  <si>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</si>
  <si>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</si>
  <si>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</si>
  <si>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</si>
  <si>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</si>
  <si>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</si>
  <si>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</si>
  <si>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</si>
  <si>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</si>
  <si>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</si>
  <si>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</si>
  <si>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</si>
  <si>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</si>
  <si>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</si>
  <si>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</si>
  <si>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</si>
  <si>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</si>
  <si>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</si>
  <si>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</si>
  <si>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</si>
  <si>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</si>
  <si>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</si>
  <si>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</si>
  <si>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</si>
  <si>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</si>
  <si>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</si>
  <si>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</si>
  <si>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</si>
  <si>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</si>
  <si>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</si>
  <si>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</si>
  <si>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</si>
  <si>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</si>
  <si>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</si>
  <si>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</si>
  <si>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</si>
  <si>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</si>
  <si>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</si>
  <si>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</si>
  <si>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</si>
  <si>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</si>
  <si>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</si>
  <si>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</si>
  <si>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</si>
  <si>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</si>
  <si>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</si>
  <si>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</si>
  <si>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</si>
  <si>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</si>
  <si>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</si>
  <si>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</si>
  <si>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</si>
  <si>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</si>
  <si>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</si>
  <si>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</si>
  <si>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</si>
  <si>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</si>
  <si>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</si>
  <si>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</si>
  <si>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</si>
  <si>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</si>
  <si>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</si>
  <si>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</si>
  <si>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</si>
  <si>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</si>
  <si>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</si>
  <si>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</si>
  <si>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</si>
  <si>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</si>
  <si>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</si>
  <si>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</si>
  <si>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</si>
  <si>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</si>
  <si>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</si>
  <si>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</si>
  <si>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</si>
  <si>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</si>
  <si>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</si>
  <si>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</si>
  <si>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</si>
  <si>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</si>
  <si>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</si>
  <si>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</si>
  <si>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</si>
  <si>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</si>
  <si>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</si>
  <si>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</si>
  <si>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</si>
  <si>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</si>
  <si>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</si>
  <si>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</si>
  <si>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</si>
  <si>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</si>
  <si>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</si>
  <si>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</si>
  <si>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</si>
  <si>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</si>
  <si>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</si>
  <si>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</si>
  <si>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</si>
  <si>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</si>
  <si>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</si>
  <si>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</si>
  <si>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</si>
  <si>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</si>
  <si>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</si>
  <si>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</si>
  <si>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</si>
  <si>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</si>
  <si>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</si>
  <si>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</si>
  <si>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</si>
  <si>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</si>
  <si>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</si>
  <si>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</si>
  <si>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</si>
  <si>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</si>
  <si>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</si>
  <si>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</si>
  <si>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</si>
  <si>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</si>
  <si>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</si>
  <si>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</si>
  <si>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</si>
  <si>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</si>
  <si>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</si>
  <si>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</si>
  <si>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</si>
  <si>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</si>
  <si>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</si>
  <si>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</si>
  <si>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</si>
  <si>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</si>
  <si>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</si>
  <si>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</si>
  <si>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</si>
  <si>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</si>
  <si>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</si>
  <si>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</si>
  <si>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</si>
  <si>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</si>
  <si>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</si>
  <si>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</si>
  <si>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</si>
  <si>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</si>
  <si>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</si>
  <si>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</si>
  <si>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</si>
  <si>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</si>
  <si>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</si>
  <si>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</si>
  <si>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</si>
  <si>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</si>
  <si>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</si>
  <si>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</si>
  <si>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</si>
  <si>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</si>
  <si>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</si>
  <si>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</si>
  <si>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</si>
  <si>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</si>
  <si>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</si>
  <si>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</si>
  <si>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</si>
  <si>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</si>
  <si>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</si>
  <si>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</si>
  <si>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</si>
  <si>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</si>
  <si>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</si>
  <si>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</si>
  <si>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</si>
  <si>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</si>
  <si>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</si>
  <si>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</si>
  <si>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</si>
  <si>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</si>
  <si>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</si>
  <si>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</si>
  <si>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</si>
  <si>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</si>
  <si>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</si>
  <si>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</si>
  <si>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</si>
  <si>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</si>
  <si>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</si>
  <si>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</si>
  <si>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</si>
  <si>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</si>
  <si>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</si>
  <si>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</si>
  <si>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</si>
  <si>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</si>
  <si>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</si>
  <si>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</si>
  <si>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</si>
  <si>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</si>
  <si>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</si>
  <si>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</si>
  <si>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</si>
  <si>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</si>
  <si>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</si>
  <si>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</si>
  <si>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</si>
  <si>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</si>
  <si>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</si>
  <si>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</si>
  <si>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</si>
  <si>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</si>
  <si>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</si>
  <si>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</si>
  <si>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</si>
  <si>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</si>
  <si>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</si>
  <si>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</si>
  <si>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</si>
  <si>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</si>
  <si>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</si>
  <si>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</si>
  <si>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</si>
  <si>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</si>
  <si>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</si>
  <si>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</si>
  <si>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</si>
  <si>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</si>
  <si>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</si>
  <si>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</si>
  <si>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</si>
  <si>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</si>
  <si>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</si>
  <si>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</si>
  <si>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</si>
  <si>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</si>
  <si>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</si>
  <si>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</si>
  <si>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</si>
  <si>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</si>
  <si>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</si>
  <si>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</si>
  <si>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</si>
  <si>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</si>
  <si>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</si>
  <si>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</si>
  <si>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</si>
  <si>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</si>
  <si>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</si>
  <si>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</si>
  <si>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</si>
  <si>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</si>
  <si>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</si>
  <si>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</si>
  <si>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</si>
  <si>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</si>
  <si>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</si>
  <si>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</si>
  <si>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</si>
  <si>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</si>
  <si>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</si>
  <si>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</si>
  <si>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</si>
  <si>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</si>
  <si>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</si>
  <si>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</si>
  <si>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</si>
  <si>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</si>
  <si>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</si>
  <si>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</si>
  <si>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</si>
  <si>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</si>
  <si>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</si>
  <si>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</si>
  <si>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</si>
  <si>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</si>
  <si>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</si>
  <si>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</si>
  <si>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</si>
  <si>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</si>
  <si>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</si>
  <si>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</si>
  <si>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</si>
  <si>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</si>
  <si>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</si>
  <si>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</si>
  <si>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</si>
  <si>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</si>
  <si>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</si>
  <si>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</si>
  <si>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</si>
  <si>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</si>
  <si>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</si>
  <si>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</si>
  <si>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</si>
  <si>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</si>
  <si>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</si>
  <si>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</si>
  <si>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</si>
  <si>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</si>
  <si>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</si>
  <si>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</si>
  <si>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</si>
  <si>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</si>
  <si>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</si>
  <si>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</si>
  <si>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</si>
  <si>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</si>
  <si>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</si>
  <si>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</si>
  <si>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</si>
  <si>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</si>
  <si>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</si>
  <si>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</si>
  <si>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</si>
  <si>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</si>
  <si>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</si>
  <si>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</si>
  <si>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</si>
  <si>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</si>
  <si>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</si>
  <si>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</si>
  <si>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</si>
  <si>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</si>
  <si>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</si>
  <si>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</si>
  <si>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</si>
  <si>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</si>
  <si>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</si>
  <si>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</si>
  <si>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</si>
  <si>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</si>
  <si>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</si>
  <si>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</si>
  <si>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</si>
  <si>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</si>
  <si>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</si>
  <si>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</si>
  <si>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</si>
  <si>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</si>
  <si>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</si>
  <si>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</si>
  <si>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</si>
  <si>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</si>
  <si>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</si>
  <si>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</si>
  <si>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</si>
  <si>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</si>
  <si>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</si>
  <si>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</si>
  <si>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</si>
  <si>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</si>
  <si>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</si>
  <si>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</si>
  <si>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</si>
  <si>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</si>
  <si>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</si>
  <si>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</si>
  <si>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</si>
  <si>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</si>
  <si>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</si>
  <si>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</si>
  <si>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</si>
  <si>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</si>
  <si>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</si>
  <si>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</si>
  <si>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</si>
  <si>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</si>
  <si>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</si>
  <si>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</si>
  <si>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</si>
  <si>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</si>
  <si>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</si>
  <si>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</si>
  <si>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</si>
  <si>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</si>
  <si>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</si>
  <si>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</si>
  <si>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</si>
  <si>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</si>
  <si>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</si>
  <si>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</si>
  <si>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</si>
  <si>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</si>
  <si>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</si>
  <si>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</si>
  <si>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</si>
  <si>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</si>
  <si>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</si>
  <si>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</si>
  <si>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</si>
  <si>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</si>
  <si>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</si>
  <si>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</si>
  <si>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</si>
  <si>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</si>
  <si>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</si>
  <si>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</si>
  <si>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</si>
  <si>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</si>
  <si>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</si>
  <si>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</si>
  <si>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</si>
  <si>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</si>
  <si>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</si>
  <si>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</si>
  <si>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</si>
  <si>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</si>
  <si>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</si>
  <si>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</si>
  <si>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</si>
  <si>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</si>
  <si>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</si>
  <si>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</si>
  <si>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</si>
  <si>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</si>
  <si>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</si>
  <si>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</si>
  <si>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</si>
  <si>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</si>
  <si>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</si>
  <si>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</si>
  <si>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</si>
  <si>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</si>
  <si>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</si>
  <si>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</si>
  <si>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</si>
  <si>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</si>
  <si>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</si>
  <si>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</si>
  <si>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</si>
  <si>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</si>
  <si>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</si>
  <si>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</si>
  <si>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</si>
  <si>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</si>
  <si>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</si>
  <si>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</si>
  <si>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</si>
  <si>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</si>
  <si>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</si>
  <si>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</si>
  <si>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</si>
  <si>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</si>
  <si>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</si>
  <si>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</si>
  <si>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</si>
  <si>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</si>
  <si>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</si>
  <si>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</si>
  <si>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</si>
  <si>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</si>
  <si>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</si>
  <si>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</si>
  <si>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</si>
  <si>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</si>
  <si>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</si>
  <si>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</si>
  <si>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</si>
  <si>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</si>
  <si>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</si>
  <si>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</si>
  <si>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</si>
  <si>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</si>
  <si>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</si>
  <si>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</si>
  <si>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</si>
  <si>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</si>
  <si>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</si>
  <si>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</si>
  <si>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</si>
  <si>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</si>
  <si>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</si>
  <si>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</si>
  <si>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</si>
  <si>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</si>
  <si>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</si>
  <si>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</si>
  <si>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</si>
  <si>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</si>
  <si>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</si>
  <si>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</si>
  <si>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</si>
  <si>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</si>
  <si>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</si>
  <si>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</si>
  <si>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</si>
  <si>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</si>
  <si>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</si>
  <si>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</si>
  <si>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</si>
  <si>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</si>
  <si>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</si>
  <si>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</si>
  <si>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</si>
  <si>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</si>
  <si>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</si>
  <si>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</si>
  <si>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</si>
  <si>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</si>
  <si>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</si>
  <si>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</si>
  <si>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</si>
  <si>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</si>
  <si>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</si>
  <si>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</si>
  <si>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</si>
  <si>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</si>
  <si>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</si>
  <si>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</si>
  <si>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</si>
  <si>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</si>
  <si>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</si>
  <si>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</si>
  <si>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</si>
  <si>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</si>
  <si>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</si>
  <si>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</si>
  <si>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</si>
  <si>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</si>
  <si>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</si>
  <si>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</si>
  <si>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</si>
  <si>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</si>
  <si>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</si>
  <si>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</si>
  <si>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</si>
  <si>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</si>
  <si>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</si>
  <si>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</si>
  <si>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</si>
  <si>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</si>
  <si>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</si>
  <si>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</si>
  <si>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</si>
  <si>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</si>
  <si>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</si>
  <si>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</si>
  <si>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</si>
  <si>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</si>
  <si>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</si>
  <si>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</si>
  <si>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</si>
  <si>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</si>
  <si>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</si>
  <si>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</si>
  <si>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</si>
  <si>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</si>
  <si>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</si>
  <si>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</si>
  <si>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</si>
  <si>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</si>
  <si>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</si>
  <si>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</si>
  <si>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</si>
  <si>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</si>
  <si>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</si>
  <si>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</si>
  <si>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</si>
  <si>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</si>
  <si>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</si>
  <si>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</si>
  <si>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</si>
  <si>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</si>
  <si>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</si>
  <si>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</si>
  <si>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</si>
  <si>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</si>
  <si>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</si>
  <si>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</si>
  <si>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</si>
  <si>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</si>
  <si>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</si>
  <si>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</si>
  <si>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</si>
  <si>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</si>
  <si>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</si>
  <si>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</si>
  <si>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</si>
  <si>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</si>
  <si>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</si>
  <si>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</si>
  <si>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</si>
  <si>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</si>
  <si>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</si>
  <si>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</si>
  <si>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</si>
  <si>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</si>
  <si>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</si>
  <si>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</si>
  <si>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</si>
  <si>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</si>
  <si>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</si>
  <si>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</si>
  <si>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</si>
  <si>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</si>
  <si>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</si>
  <si>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</si>
  <si>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</si>
  <si>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</si>
  <si>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</si>
  <si>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</si>
  <si>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</si>
  <si>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</si>
  <si>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</si>
  <si>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</si>
  <si>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</si>
  <si>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</si>
  <si>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</si>
  <si>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</si>
  <si>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</si>
  <si>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</si>
  <si>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</si>
  <si>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</si>
  <si>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</si>
  <si>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</si>
  <si>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</si>
  <si>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</si>
  <si>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</si>
  <si>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</si>
  <si>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</si>
  <si>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</si>
  <si>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</si>
  <si>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</si>
  <si>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</si>
  <si>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</si>
  <si>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</si>
  <si>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</si>
  <si>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</si>
  <si>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</si>
  <si>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</si>
  <si>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</si>
  <si>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</si>
  <si>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</si>
  <si>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</si>
  <si>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</si>
  <si>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</si>
  <si>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</si>
  <si>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</si>
  <si>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</si>
  <si>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</si>
  <si>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</si>
  <si>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</si>
  <si>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</si>
  <si>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</si>
  <si>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</si>
  <si>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</si>
  <si>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</si>
  <si>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</si>
  <si>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</si>
  <si>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</si>
  <si>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</si>
  <si>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</si>
  <si>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</si>
  <si>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</si>
  <si>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</si>
  <si>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</si>
  <si>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</si>
  <si>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</si>
  <si>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</si>
  <si>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</si>
  <si>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</si>
  <si>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</si>
  <si>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</si>
  <si>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</si>
  <si>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</si>
  <si>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</si>
  <si>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</si>
  <si>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</si>
  <si>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</si>
  <si>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</si>
  <si>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</si>
  <si>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</si>
  <si>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</si>
  <si>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</si>
  <si>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</si>
  <si>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</si>
  <si>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</si>
  <si>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</si>
  <si>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</si>
  <si>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</si>
  <si>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</si>
  <si>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</si>
  <si>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</si>
  <si>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</si>
  <si>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</si>
  <si>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</si>
  <si>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</si>
  <si>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</si>
  <si>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</si>
  <si>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</si>
  <si>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</si>
  <si>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</si>
  <si>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</si>
  <si>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</si>
  <si>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</si>
  <si>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</si>
  <si>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</si>
  <si>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</si>
  <si>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</si>
  <si>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</si>
  <si>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</si>
  <si>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</si>
  <si>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</si>
  <si>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</si>
  <si>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</si>
  <si>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</si>
  <si>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</si>
  <si>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</si>
  <si>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</si>
  <si>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</si>
  <si>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</si>
  <si>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</si>
  <si>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</si>
  <si>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</si>
  <si>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</si>
  <si>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</si>
  <si>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</si>
  <si>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</si>
  <si>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</si>
  <si>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</si>
  <si>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</si>
  <si>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</si>
  <si>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</si>
  <si>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</si>
  <si>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</si>
  <si>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</si>
  <si>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</si>
  <si>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</si>
  <si>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</si>
  <si>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</si>
  <si>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</si>
  <si>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</si>
  <si>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</si>
  <si>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</si>
  <si>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</si>
  <si>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</si>
  <si>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</si>
  <si>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</si>
  <si>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</si>
  <si>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</si>
  <si>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</si>
  <si>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</si>
  <si>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</si>
  <si>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</si>
  <si>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</si>
  <si>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</si>
  <si>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</si>
  <si>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</si>
  <si>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</si>
  <si>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</si>
  <si>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</si>
  <si>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</si>
  <si>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</si>
  <si>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</si>
  <si>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</si>
  <si>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</si>
  <si>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</si>
  <si>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</si>
  <si>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</si>
  <si>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</si>
  <si>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</si>
  <si>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</si>
  <si>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</si>
  <si>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</si>
  <si>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</si>
  <si>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</si>
  <si>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</si>
  <si>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</si>
  <si>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</si>
  <si>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</si>
  <si>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</si>
  <si>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</si>
  <si>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</si>
  <si>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</si>
  <si>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</si>
  <si>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</si>
  <si>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</si>
  <si>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</si>
  <si>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</si>
  <si>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</si>
  <si>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</si>
  <si>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</si>
  <si>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</si>
  <si>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</si>
  <si>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</si>
  <si>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</si>
  <si>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</si>
  <si>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</si>
  <si>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</si>
  <si>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</si>
  <si>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</si>
  <si>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</si>
  <si>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</si>
  <si>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</si>
  <si>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</si>
  <si>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</si>
  <si>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</si>
  <si>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</si>
  <si>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</si>
  <si>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</si>
  <si>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</si>
  <si>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</si>
  <si>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</si>
  <si>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</si>
  <si>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</si>
  <si>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</si>
  <si>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</si>
  <si>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</si>
  <si>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</si>
  <si>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</si>
  <si>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</si>
  <si>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</si>
  <si>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</si>
  <si>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</si>
  <si>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</si>
  <si>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</si>
  <si>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</si>
  <si>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</si>
  <si>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</si>
  <si>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</si>
  <si>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</si>
  <si>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</si>
  <si>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</si>
  <si>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</si>
  <si>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</si>
  <si>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</si>
  <si>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</si>
  <si>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</si>
  <si>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</si>
  <si>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</si>
  <si>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</si>
  <si>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</si>
  <si>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</si>
  <si>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</si>
  <si>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</si>
  <si>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</si>
  <si>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</si>
  <si>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</si>
  <si>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</si>
  <si>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</si>
  <si>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</si>
  <si>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</si>
  <si>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</si>
  <si>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</si>
  <si>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</si>
  <si>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</si>
  <si>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</si>
  <si>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</si>
  <si>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</si>
  <si>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</si>
  <si>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</si>
  <si>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</si>
  <si>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</si>
  <si>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</si>
  <si>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</si>
  <si>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</si>
  <si>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</si>
  <si>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</si>
  <si>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</si>
  <si>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</si>
  <si>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</si>
  <si>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</si>
  <si>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</si>
  <si>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</si>
  <si>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</si>
  <si>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</si>
  <si>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</si>
  <si>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</si>
  <si>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</si>
  <si>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</si>
  <si>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</si>
  <si>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</si>
  <si>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</si>
  <si>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</si>
  <si>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</si>
  <si>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</si>
  <si>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</si>
  <si>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</si>
  <si>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</si>
  <si>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</si>
  <si>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</si>
  <si>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</si>
  <si>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</si>
  <si>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</si>
  <si>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</si>
  <si>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</si>
  <si>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</si>
  <si>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</si>
  <si>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</si>
  <si>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</si>
  <si>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</si>
  <si>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</si>
  <si>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</si>
  <si>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</si>
  <si>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</si>
  <si>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</si>
  <si>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</si>
  <si>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</si>
  <si>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</si>
  <si>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</si>
  <si>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</si>
  <si>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</si>
  <si>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</si>
  <si>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</si>
  <si>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</si>
  <si>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</si>
  <si>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</si>
  <si>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</si>
  <si>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</si>
  <si>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</si>
  <si>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</si>
  <si>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</si>
  <si>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</si>
  <si>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</si>
  <si>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</si>
  <si>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</si>
  <si>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</si>
  <si>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</si>
  <si>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</si>
  <si>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</si>
  <si>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</si>
  <si>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</si>
  <si>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</si>
  <si>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</si>
  <si>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</si>
  <si>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</si>
  <si>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</si>
  <si>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</si>
  <si>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</si>
  <si>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</si>
  <si>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</si>
  <si>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</si>
  <si>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</si>
  <si>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</si>
  <si>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</si>
  <si>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</si>
  <si>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</si>
  <si>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</si>
  <si>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</si>
  <si>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</si>
  <si>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</si>
  <si>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</si>
  <si>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</si>
  <si>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</si>
  <si>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</si>
  <si>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</si>
  <si>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</si>
  <si>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</si>
  <si>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</si>
  <si>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</si>
  <si>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</si>
  <si>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</si>
  <si>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</si>
  <si>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</si>
  <si>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</si>
  <si>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</si>
  <si>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</si>
  <si>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</si>
  <si>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</si>
  <si>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</si>
  <si>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</si>
  <si>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</si>
  <si>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</si>
  <si>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</si>
  <si>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</si>
  <si>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</si>
  <si>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</si>
  <si>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</si>
  <si>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</si>
  <si>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</si>
  <si>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</si>
  <si>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</si>
  <si>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</si>
  <si>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</si>
  <si>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</si>
  <si>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</si>
  <si>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</si>
  <si>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</si>
  <si>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</si>
  <si>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</si>
  <si>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</si>
  <si>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</si>
  <si>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</si>
  <si>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</si>
  <si>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</si>
  <si>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</si>
  <si>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</si>
  <si>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</si>
  <si>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</si>
  <si>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</si>
  <si>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</si>
  <si>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</si>
  <si>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</si>
  <si>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</si>
  <si>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</si>
  <si>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</si>
  <si>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</si>
  <si>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</si>
  <si>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</si>
  <si>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</si>
  <si>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</si>
  <si>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</si>
  <si>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</si>
  <si>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</si>
  <si>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</si>
  <si>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</si>
  <si>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</si>
  <si>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</si>
  <si>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</si>
  <si>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</si>
  <si>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</si>
  <si>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</si>
  <si>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</si>
  <si>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</si>
  <si>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</si>
  <si>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</si>
  <si>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</si>
  <si>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</si>
  <si>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</si>
  <si>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</si>
  <si>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</si>
  <si>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</si>
  <si>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</si>
  <si>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</si>
  <si>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</si>
  <si>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</si>
  <si>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</si>
  <si>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</si>
  <si>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</si>
  <si>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</si>
  <si>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</si>
  <si>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</si>
  <si>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</si>
  <si>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</si>
  <si>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</si>
  <si>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</si>
  <si>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</si>
  <si>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</si>
  <si>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</si>
  <si>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</si>
  <si>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</si>
  <si>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</si>
  <si>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</si>
  <si>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</si>
  <si>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</si>
  <si>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</si>
  <si>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</si>
  <si>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</si>
  <si>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</si>
  <si>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</si>
  <si>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</si>
  <si>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</si>
  <si>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</si>
  <si>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</si>
  <si>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</si>
  <si>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</si>
  <si>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</si>
  <si>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</si>
  <si>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</si>
  <si>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</si>
  <si>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</si>
  <si>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</si>
  <si>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</si>
  <si>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</si>
  <si>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</si>
  <si>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</si>
  <si>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</si>
  <si>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</si>
  <si>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</si>
  <si>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</si>
  <si>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</si>
  <si>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</si>
  <si>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</si>
  <si>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</si>
  <si>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</si>
  <si>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</si>
  <si>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</si>
  <si>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</si>
  <si>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</si>
  <si>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</si>
  <si>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</si>
  <si>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</si>
  <si>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</si>
  <si>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</si>
  <si>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</si>
  <si>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</si>
  <si>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</si>
  <si>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</si>
  <si>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</si>
  <si>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</si>
  <si>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</si>
  <si>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</si>
  <si>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</si>
  <si>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</si>
  <si>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</si>
  <si>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</si>
  <si>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</si>
  <si>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</si>
  <si>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</si>
  <si>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</si>
  <si>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</si>
  <si>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</si>
  <si>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</si>
  <si>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</si>
  <si>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</si>
  <si>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</si>
  <si>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</si>
  <si>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</si>
  <si>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</si>
  <si>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</si>
  <si>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</si>
  <si>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</si>
  <si>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</si>
  <si>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</si>
  <si>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</si>
  <si>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</si>
  <si>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</si>
  <si>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</si>
  <si>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</si>
  <si>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</si>
  <si>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</si>
  <si>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</si>
  <si>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</si>
  <si>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</si>
  <si>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</si>
  <si>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</si>
  <si>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</si>
  <si>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</si>
  <si>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</si>
  <si>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</si>
  <si>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</si>
  <si>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</si>
  <si>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</si>
  <si>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</si>
  <si>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</si>
  <si>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</si>
  <si>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</si>
  <si>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</si>
  <si>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</si>
  <si>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</si>
  <si>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</si>
  <si>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</si>
  <si>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</si>
  <si>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</si>
  <si>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</si>
  <si>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</si>
  <si>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</si>
  <si>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</si>
  <si>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</si>
  <si>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</si>
  <si>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</si>
  <si>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</si>
  <si>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</si>
  <si>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</si>
  <si>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</si>
  <si>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</si>
  <si>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</si>
  <si>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</si>
  <si>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</si>
  <si>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</si>
  <si>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</si>
  <si>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</si>
  <si>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</si>
  <si>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</si>
  <si>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</si>
  <si>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</si>
  <si>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</si>
  <si>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</si>
  <si>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</si>
  <si>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</si>
  <si>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</si>
  <si>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</si>
  <si>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</si>
  <si>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</si>
  <si>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</si>
  <si>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</si>
  <si>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</si>
  <si>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</si>
  <si>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</si>
  <si>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</si>
  <si>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</si>
  <si>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</si>
  <si>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</si>
  <si>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</si>
  <si>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</si>
  <si>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</si>
  <si>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</si>
  <si>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</si>
  <si>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</si>
  <si>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</si>
  <si>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</si>
  <si>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</si>
  <si>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</si>
  <si>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</si>
  <si>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</si>
  <si>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</si>
  <si>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</si>
  <si>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</si>
  <si>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</si>
  <si>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</si>
  <si>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</si>
  <si>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</si>
  <si>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</si>
  <si>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</si>
  <si>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</si>
  <si>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</si>
  <si>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</si>
  <si>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</si>
  <si>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</si>
  <si>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</si>
  <si>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</si>
  <si>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</si>
  <si>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</si>
  <si>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</si>
  <si>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</si>
  <si>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</si>
  <si>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</si>
  <si>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</si>
  <si>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</si>
  <si>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</si>
  <si>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</si>
  <si>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</si>
  <si>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</si>
  <si>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</si>
  <si>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</si>
  <si>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</si>
  <si>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</si>
  <si>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</si>
  <si>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</si>
  <si>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</si>
  <si>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</si>
  <si>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</si>
  <si>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</si>
  <si>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</si>
  <si>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</si>
  <si>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</si>
  <si>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</si>
  <si>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</si>
  <si>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</si>
  <si>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</si>
  <si>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</si>
  <si>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</si>
  <si>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</si>
  <si>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</si>
  <si>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</si>
  <si>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</si>
  <si>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</si>
  <si>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</si>
  <si>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</si>
  <si>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</si>
  <si>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</si>
  <si>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</si>
  <si>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</si>
  <si>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</si>
  <si>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</si>
  <si>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</si>
  <si>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</si>
  <si>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</si>
  <si>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</si>
  <si>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</si>
  <si>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</si>
  <si>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</si>
  <si>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</si>
  <si>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</si>
  <si>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</si>
  <si>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</si>
  <si>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</si>
  <si>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</si>
  <si>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</si>
  <si>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</si>
  <si>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</si>
  <si>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</si>
  <si>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</si>
  <si>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</si>
  <si>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</si>
  <si>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</si>
  <si>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</si>
  <si>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</si>
  <si>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</si>
  <si>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</si>
  <si>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</si>
  <si>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</si>
  <si>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</si>
  <si>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</si>
  <si>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</si>
  <si>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</si>
  <si>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</si>
  <si>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</si>
  <si>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</si>
  <si>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</si>
  <si>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</si>
  <si>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</si>
  <si>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</si>
  <si>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</si>
  <si>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</si>
  <si>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</si>
  <si>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</si>
  <si>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</si>
  <si>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</si>
  <si>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</si>
  <si>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</si>
  <si>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</si>
  <si>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</si>
  <si>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</si>
  <si>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</si>
  <si>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</si>
  <si>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</si>
  <si>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</si>
  <si>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</si>
  <si>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</si>
  <si>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</si>
  <si>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</si>
  <si>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</si>
  <si>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</si>
  <si>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</si>
  <si>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</si>
  <si>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</si>
  <si>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</si>
  <si>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</si>
  <si>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</si>
  <si>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</si>
  <si>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</si>
  <si>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</si>
  <si>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</si>
  <si>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</si>
  <si>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</si>
  <si>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</si>
  <si>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</si>
  <si>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</si>
  <si>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</si>
  <si>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</si>
  <si>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</si>
  <si>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</si>
  <si>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</si>
  <si>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</si>
  <si>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</si>
  <si>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</si>
  <si>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</si>
  <si>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</si>
  <si>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</si>
  <si>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</si>
  <si>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</si>
  <si>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</si>
  <si>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</si>
  <si>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</si>
  <si>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</si>
  <si>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</si>
  <si>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</si>
  <si>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</si>
  <si>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</si>
  <si>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</si>
  <si>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</si>
  <si>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</si>
  <si>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</si>
  <si>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</si>
  <si>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</si>
  <si>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</si>
  <si>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</si>
  <si>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</si>
  <si>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</si>
  <si>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</si>
  <si>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</si>
  <si>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</si>
  <si>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</si>
  <si>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</si>
  <si>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</si>
  <si>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</si>
  <si>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</si>
  <si>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</si>
  <si>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</si>
  <si>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</si>
  <si>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</si>
  <si>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</si>
  <si>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</si>
  <si>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</si>
  <si>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</si>
  <si>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</si>
  <si>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</si>
  <si>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</si>
  <si>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</si>
  <si>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</si>
  <si>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</si>
  <si>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</si>
  <si>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</si>
  <si>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</si>
  <si>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</si>
  <si>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</si>
  <si>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</si>
  <si>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</si>
  <si>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</si>
  <si>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</si>
  <si>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</si>
  <si>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</si>
  <si>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</si>
  <si>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</si>
  <si>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</si>
  <si>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</si>
  <si>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</si>
  <si>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</si>
  <si>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</si>
  <si>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</si>
  <si>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</si>
  <si>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</si>
  <si>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</si>
  <si>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</si>
  <si>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</si>
  <si>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</si>
  <si>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</si>
  <si>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</si>
  <si>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</si>
  <si>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</si>
  <si>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</si>
  <si>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</si>
  <si>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</si>
  <si>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</si>
  <si>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</si>
  <si>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</si>
  <si>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</si>
  <si>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</si>
  <si>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</si>
  <si>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</si>
  <si>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</si>
  <si>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</si>
  <si>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</si>
  <si>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</si>
  <si>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</si>
  <si>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</si>
  <si>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</si>
  <si>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</si>
  <si>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</si>
  <si>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</si>
  <si>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</si>
  <si>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</si>
  <si>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</si>
  <si>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</si>
  <si>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</si>
  <si>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</si>
  <si>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</si>
  <si>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</si>
  <si>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</si>
  <si>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</si>
  <si>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</si>
  <si>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</si>
  <si>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</si>
  <si>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</si>
  <si>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</si>
  <si>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</si>
  <si>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</si>
  <si>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</si>
  <si>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</si>
  <si>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</si>
  <si>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</si>
  <si>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</si>
  <si>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</si>
  <si>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</si>
  <si>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</si>
  <si>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</si>
  <si>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</si>
  <si>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</si>
  <si>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</si>
  <si>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</si>
  <si>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</si>
  <si>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</si>
  <si>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</si>
  <si>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</si>
  <si>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</si>
  <si>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</si>
  <si>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</si>
  <si>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</si>
  <si>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</si>
  <si>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</si>
  <si>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</si>
  <si>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</si>
  <si>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</si>
  <si>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</si>
  <si>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</si>
  <si>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</si>
  <si>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</si>
  <si>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</si>
  <si>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</si>
  <si>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</si>
  <si>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</si>
  <si>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</si>
  <si>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</si>
  <si>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</si>
  <si>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</si>
  <si>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</si>
  <si>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</si>
  <si>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</si>
  <si>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</si>
  <si>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</si>
  <si>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</si>
  <si>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</si>
  <si>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</si>
  <si>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</si>
  <si>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</si>
  <si>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</si>
  <si>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</si>
  <si>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</si>
  <si>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</si>
  <si>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</si>
  <si>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</si>
  <si>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</si>
  <si>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</si>
  <si>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</si>
  <si>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</si>
  <si>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</si>
  <si>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</si>
  <si>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</si>
  <si>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</si>
  <si>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</si>
  <si>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</si>
  <si>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</si>
  <si>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</si>
  <si>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</si>
  <si>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</si>
  <si>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</si>
  <si>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</si>
  <si>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</si>
  <si>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</si>
  <si>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</si>
  <si>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</si>
  <si>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</si>
  <si>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</si>
  <si>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</si>
  <si>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</si>
  <si>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</si>
  <si>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</si>
  <si>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</si>
  <si>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</si>
  <si>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</si>
  <si>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</si>
  <si>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</si>
  <si>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</si>
  <si>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</si>
  <si>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</si>
  <si>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</si>
  <si>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</si>
  <si>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</si>
  <si>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</si>
  <si>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</si>
  <si>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</si>
  <si>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</si>
  <si>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</si>
  <si>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</si>
  <si>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</si>
  <si>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</si>
  <si>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</si>
  <si>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</si>
  <si>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</si>
  <si>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</si>
  <si>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</si>
  <si>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</si>
  <si>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</si>
  <si>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</si>
  <si>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</si>
  <si>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</si>
  <si>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</si>
  <si>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</si>
  <si>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</si>
  <si>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</si>
  <si>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</si>
  <si>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</si>
  <si>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</si>
  <si>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</si>
  <si>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</si>
  <si>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</si>
  <si>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</si>
  <si>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</si>
  <si>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</si>
  <si>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</si>
  <si>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</si>
  <si>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</si>
  <si>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</si>
  <si>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</si>
  <si>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</si>
  <si>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</si>
  <si>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</si>
  <si>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</si>
  <si>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</si>
  <si>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</si>
  <si>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</si>
  <si>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</si>
  <si>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</si>
  <si>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</si>
  <si>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</si>
  <si>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</si>
  <si>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</si>
  <si>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</si>
  <si>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</si>
  <si>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</si>
  <si>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</si>
  <si>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</si>
  <si>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</si>
  <si>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</si>
  <si>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</si>
  <si>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</si>
  <si>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</si>
  <si>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</si>
  <si>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</si>
  <si>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</si>
  <si>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</si>
  <si>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</si>
  <si>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</si>
  <si>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</si>
  <si>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</si>
  <si>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</si>
  <si>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</si>
  <si>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</si>
  <si>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</si>
  <si>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</si>
  <si>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</si>
  <si>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</si>
  <si>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</si>
  <si>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</si>
  <si>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</si>
  <si>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</si>
  <si>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</si>
  <si>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</si>
  <si>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</si>
  <si>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</si>
  <si>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</si>
  <si>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</si>
  <si>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</si>
  <si>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</si>
  <si>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</si>
  <si>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</si>
  <si>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</si>
  <si>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</si>
  <si>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</si>
  <si>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</si>
  <si>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</si>
  <si>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</si>
  <si>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</si>
  <si>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</si>
  <si>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</si>
  <si>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</si>
  <si>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</si>
  <si>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</si>
  <si>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</si>
  <si>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</si>
  <si>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</si>
  <si>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</si>
  <si>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</si>
  <si>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</si>
  <si>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</si>
  <si>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</si>
  <si>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</si>
  <si>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</si>
  <si>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</si>
  <si>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</si>
  <si>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</si>
  <si>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</si>
  <si>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</si>
  <si>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</si>
  <si>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</si>
  <si>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</si>
  <si>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</si>
  <si>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</si>
  <si>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</si>
  <si>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</si>
  <si>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</si>
  <si>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</si>
  <si>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</si>
  <si>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</si>
  <si>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</si>
  <si>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</si>
  <si>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</si>
  <si>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</si>
  <si>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</si>
  <si>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</si>
  <si>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</si>
  <si>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</si>
  <si>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</si>
  <si>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</si>
  <si>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</si>
  <si>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</si>
  <si>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</si>
  <si>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</si>
  <si>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</si>
  <si>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</si>
  <si>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</si>
  <si>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</si>
  <si>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</si>
  <si>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</si>
  <si>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</si>
  <si>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</si>
  <si>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</si>
  <si>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</si>
  <si>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</si>
  <si>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</si>
  <si>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</si>
  <si>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</si>
  <si>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</si>
  <si>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</si>
  <si>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</si>
  <si>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</si>
  <si>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</si>
  <si>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</si>
  <si>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</si>
  <si>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</si>
  <si>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</si>
  <si>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</si>
  <si>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</si>
  <si>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</si>
  <si>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</si>
  <si>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</si>
  <si>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</si>
  <si>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</si>
  <si>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</si>
  <si>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</si>
  <si>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</si>
  <si>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</si>
  <si>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</si>
  <si>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</si>
  <si>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</si>
  <si>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</si>
  <si>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</si>
  <si>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</si>
  <si>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</si>
  <si>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</si>
  <si>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</si>
  <si>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</si>
  <si>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</si>
  <si>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</si>
  <si>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</si>
  <si>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</si>
  <si>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</si>
  <si>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</si>
  <si>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</si>
  <si>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</si>
  <si>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</si>
  <si>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</si>
  <si>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</si>
  <si>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</si>
  <si>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</si>
  <si>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</si>
  <si>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</si>
  <si>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</si>
  <si>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</si>
  <si>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</si>
  <si>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</si>
  <si>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</si>
  <si>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</si>
  <si>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</si>
  <si>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</si>
  <si>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</si>
  <si>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</si>
  <si>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</si>
  <si>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</si>
  <si>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</si>
  <si>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</si>
  <si>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</si>
  <si>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</si>
  <si>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</si>
  <si>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</si>
  <si>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</si>
  <si>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</si>
  <si>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</si>
  <si>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</si>
  <si>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</si>
  <si>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</si>
  <si>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</si>
  <si>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</si>
  <si>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</si>
  <si>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</si>
  <si>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</si>
  <si>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</si>
  <si>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</si>
  <si>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</si>
  <si>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</si>
  <si>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</si>
  <si>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</si>
  <si>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</si>
  <si>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</si>
  <si>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</si>
  <si>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</si>
  <si>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</si>
  <si>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</si>
  <si>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</si>
  <si>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</si>
  <si>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</si>
  <si>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</si>
  <si>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</si>
  <si>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</si>
  <si>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</si>
  <si>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</si>
  <si>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</si>
  <si>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</si>
  <si>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</si>
  <si>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</si>
  <si>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</si>
  <si>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</si>
  <si>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</si>
  <si>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</si>
  <si>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</si>
  <si>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</si>
  <si>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</si>
  <si>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</si>
  <si>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</si>
  <si>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</si>
  <si>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</si>
  <si>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</si>
  <si>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</si>
  <si>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</si>
  <si>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</si>
  <si>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</si>
  <si>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</si>
  <si>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</si>
  <si>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</si>
  <si>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</si>
  <si>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</si>
  <si>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</si>
  <si>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</si>
  <si>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</si>
  <si>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</si>
  <si>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</si>
  <si>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</si>
  <si>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</si>
  <si>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</si>
  <si>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</si>
  <si>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</si>
  <si>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</si>
  <si>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</si>
  <si>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</si>
  <si>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</si>
  <si>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</si>
  <si>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</si>
  <si>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</si>
  <si>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</si>
  <si>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</si>
  <si>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</si>
  <si>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</si>
  <si>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</si>
  <si>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</si>
  <si>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</si>
  <si>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</si>
  <si>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</si>
  <si>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</si>
  <si>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</si>
  <si>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</si>
  <si>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</si>
  <si>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</si>
  <si>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</si>
  <si>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</si>
  <si>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</si>
  <si>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</si>
  <si>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</si>
  <si>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</si>
  <si>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</si>
  <si>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</si>
  <si>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</si>
  <si>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</si>
  <si>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</si>
  <si>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</si>
  <si>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</si>
  <si>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</si>
  <si>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</si>
  <si>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</si>
  <si>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</si>
  <si>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</si>
  <si>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</si>
  <si>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</si>
  <si>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</si>
  <si>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</si>
  <si>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</si>
  <si>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</si>
  <si>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</si>
  <si>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</si>
  <si>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</si>
  <si>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</si>
  <si>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</si>
  <si>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</si>
  <si>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</si>
  <si>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</si>
  <si>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</si>
  <si>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</si>
  <si>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</si>
  <si>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</si>
  <si>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</si>
  <si>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</si>
  <si>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</si>
  <si>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</si>
  <si>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</si>
  <si>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</si>
  <si>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</si>
  <si>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</si>
  <si>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</si>
  <si>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</si>
  <si>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</si>
  <si>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</si>
  <si>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</si>
  <si>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</si>
  <si>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</si>
  <si>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</si>
  <si>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</si>
  <si>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</si>
  <si>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</si>
  <si>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</si>
  <si>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</si>
  <si>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</si>
  <si>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</si>
  <si>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</si>
  <si>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</si>
  <si>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</si>
  <si>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</si>
  <si>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</si>
  <si>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</si>
  <si>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</si>
  <si>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</si>
  <si>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</si>
  <si>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</si>
  <si>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</si>
  <si>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</si>
  <si>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</si>
  <si>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</si>
  <si>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</si>
  <si>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</si>
  <si>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</si>
  <si>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</si>
  <si>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</si>
  <si>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</si>
  <si>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</si>
  <si>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</si>
  <si>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</si>
  <si>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</si>
  <si>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</si>
  <si>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</si>
  <si>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</si>
  <si>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</si>
  <si>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</si>
  <si>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</si>
  <si>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</si>
  <si>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</si>
  <si>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</si>
  <si>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</si>
  <si>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</si>
  <si>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</si>
  <si>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</si>
  <si>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</si>
  <si>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</si>
  <si>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</si>
  <si>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</si>
  <si>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</si>
  <si>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</si>
  <si>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</si>
  <si>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</si>
  <si>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</si>
  <si>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</si>
  <si>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</si>
  <si>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</si>
  <si>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</si>
  <si>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</si>
  <si>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</si>
  <si>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</si>
  <si>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</si>
  <si>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</si>
  <si>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</si>
  <si>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</si>
  <si>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</si>
  <si>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</si>
  <si>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</si>
  <si>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</si>
  <si>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</si>
  <si>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</si>
  <si>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</si>
  <si>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</si>
  <si>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</si>
  <si>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</si>
  <si>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</si>
  <si>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</si>
  <si>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</si>
  <si>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</si>
  <si>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</si>
  <si>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</si>
  <si>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</si>
  <si>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</si>
  <si>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</si>
  <si>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</si>
  <si>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</si>
  <si>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</si>
  <si>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</si>
  <si>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</si>
  <si>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</si>
  <si>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</si>
  <si>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</si>
  <si>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</si>
  <si>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</si>
  <si>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</si>
  <si>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</si>
  <si>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</si>
  <si>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</si>
  <si>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</si>
  <si>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</si>
  <si>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</si>
  <si>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</si>
  <si>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</si>
  <si>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</si>
  <si>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</si>
  <si>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</si>
  <si>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</si>
  <si>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</si>
  <si>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</si>
  <si>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</si>
  <si>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</si>
  <si>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</si>
  <si>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</si>
  <si>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</si>
  <si>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</si>
  <si>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</si>
  <si>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</si>
  <si>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</si>
  <si>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</si>
  <si>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</si>
  <si>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</si>
  <si>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</si>
  <si>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</si>
  <si>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</si>
  <si>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</si>
  <si>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</si>
  <si>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</si>
  <si>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</si>
  <si>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</si>
  <si>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</si>
  <si>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</si>
  <si>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</si>
  <si>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</si>
  <si>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</si>
  <si>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</si>
  <si>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</si>
  <si>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</si>
  <si>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</si>
  <si>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</si>
  <si>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</si>
  <si>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</si>
  <si>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</si>
  <si>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</si>
  <si>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</si>
  <si>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</si>
  <si>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</si>
  <si>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</si>
  <si>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</si>
  <si>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</si>
  <si>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</si>
  <si>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</si>
  <si>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</si>
  <si>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</si>
  <si>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</si>
  <si>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</si>
  <si>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</si>
  <si>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</si>
  <si>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</si>
  <si>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</si>
  <si>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</si>
  <si>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</si>
  <si>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</si>
  <si>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</si>
  <si>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</si>
  <si>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</si>
  <si>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</si>
  <si>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</si>
  <si>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</si>
  <si>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</si>
  <si>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</si>
  <si>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</si>
  <si>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</si>
  <si>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</si>
  <si>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</si>
  <si>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</si>
  <si>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</si>
  <si>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</si>
  <si>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</si>
  <si>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</si>
  <si>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</si>
  <si>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</si>
  <si>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</si>
  <si>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</si>
  <si>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</si>
  <si>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</si>
  <si>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</si>
  <si>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</si>
  <si>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</si>
  <si>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</si>
  <si>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</si>
  <si>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</si>
  <si>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</si>
  <si>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</si>
  <si>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</si>
  <si>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</si>
  <si>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</si>
  <si>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</si>
  <si>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</si>
  <si>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</si>
  <si>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</si>
  <si>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</si>
  <si>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</si>
  <si>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</si>
  <si>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</si>
  <si>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</si>
  <si>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</si>
  <si>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</si>
  <si>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</si>
  <si>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</si>
  <si>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</si>
  <si>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</si>
  <si>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</si>
  <si>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</si>
  <si>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</si>
  <si>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</si>
  <si>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</si>
  <si>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</si>
  <si>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</si>
  <si>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</si>
  <si>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</si>
  <si>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</si>
  <si>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</si>
  <si>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</si>
  <si>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</si>
  <si>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</si>
  <si>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</si>
  <si>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</si>
  <si>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</si>
  <si>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</si>
  <si>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</si>
  <si>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</si>
  <si>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</si>
  <si>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</si>
  <si>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</si>
  <si>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</si>
  <si>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</si>
  <si>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</si>
  <si>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</si>
  <si>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</si>
  <si>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</si>
  <si>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</si>
  <si>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</si>
  <si>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</si>
  <si>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</si>
  <si>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</si>
  <si>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</si>
  <si>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</si>
  <si>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</si>
  <si>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</si>
  <si>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</si>
  <si>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</si>
  <si>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</si>
  <si>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</si>
  <si>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</si>
  <si>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</si>
  <si>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</si>
  <si>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</si>
  <si>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</si>
  <si>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</si>
  <si>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</si>
  <si>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</si>
  <si>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</si>
  <si>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</si>
  <si>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</si>
  <si>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</si>
  <si>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</si>
  <si>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</si>
  <si>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</si>
  <si>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</si>
  <si>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</si>
  <si>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</si>
  <si>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</si>
  <si>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</si>
  <si>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</si>
  <si>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</si>
  <si>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</si>
  <si>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</si>
  <si>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</si>
  <si>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</si>
  <si>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</si>
  <si>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</si>
  <si>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</si>
  <si>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</si>
  <si>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</si>
  <si>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</si>
  <si>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</si>
  <si>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</si>
  <si>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</si>
  <si>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</si>
  <si>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</si>
  <si>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</si>
  <si>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</si>
  <si>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</si>
  <si>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</si>
  <si>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</si>
  <si>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</si>
  <si>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</si>
  <si>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</si>
  <si>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</si>
  <si>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</si>
  <si>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</si>
  <si>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</si>
  <si>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</si>
  <si>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</si>
  <si>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</si>
  <si>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</si>
  <si>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</si>
  <si>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</si>
  <si>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</si>
  <si>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</si>
  <si>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</si>
  <si>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</si>
  <si>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</si>
  <si>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</si>
  <si>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</si>
  <si>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</si>
  <si>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</si>
  <si>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</si>
  <si>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</si>
  <si>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</si>
  <si>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</si>
  <si>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</si>
  <si>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</si>
  <si>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</si>
  <si>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</si>
  <si>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</si>
  <si>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</si>
  <si>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</si>
  <si>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</si>
  <si>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</si>
  <si>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</si>
  <si>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</si>
  <si>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</si>
  <si>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</si>
  <si>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</si>
  <si>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</si>
  <si>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</si>
  <si>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</si>
  <si>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</si>
  <si>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</si>
  <si>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</si>
  <si>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</si>
  <si>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</si>
  <si>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</si>
  <si>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</si>
  <si>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</si>
  <si>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</si>
  <si>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</si>
  <si>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</si>
  <si>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</si>
  <si>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</si>
  <si>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</si>
  <si>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</si>
  <si>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</si>
  <si>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</si>
  <si>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</si>
  <si>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</si>
  <si>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</si>
  <si>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</si>
  <si>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</si>
  <si>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</si>
  <si>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</si>
  <si>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</si>
  <si>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</si>
  <si>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</si>
  <si>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</si>
  <si>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</si>
  <si>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</si>
  <si>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</si>
  <si>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</si>
  <si>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</si>
  <si>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</si>
  <si>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</si>
  <si>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</si>
  <si>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</si>
  <si>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</si>
  <si>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</si>
  <si>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</si>
  <si>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</si>
  <si>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</si>
  <si>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</si>
  <si>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</si>
  <si>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</si>
  <si>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</si>
  <si>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</si>
  <si>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</si>
  <si>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</si>
  <si>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</si>
  <si>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</si>
  <si>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</si>
  <si>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</si>
  <si>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</si>
  <si>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</si>
  <si>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</si>
  <si>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</si>
  <si>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</si>
  <si>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</si>
  <si>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</si>
  <si>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</si>
  <si>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</si>
  <si>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</si>
  <si>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</si>
  <si>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</si>
  <si>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</si>
  <si>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</si>
  <si>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</si>
  <si>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</si>
  <si>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</si>
  <si>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</si>
  <si>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</si>
  <si>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</si>
  <si>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</si>
  <si>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</si>
  <si>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</si>
  <si>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</si>
  <si>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</si>
  <si>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</si>
  <si>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</si>
  <si>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</si>
  <si>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</si>
  <si>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</si>
  <si>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</si>
  <si>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</si>
  <si>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</si>
  <si>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</si>
  <si>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</si>
  <si>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</si>
  <si>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</si>
  <si>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</si>
  <si>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</si>
  <si>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</si>
  <si>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</si>
  <si>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</si>
  <si>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</si>
  <si>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</si>
  <si>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</si>
  <si>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</si>
  <si>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</si>
  <si>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</si>
  <si>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</si>
  <si>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</si>
  <si>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</si>
  <si>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</si>
  <si>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</si>
  <si>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</si>
  <si>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</si>
  <si>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</si>
  <si>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</si>
  <si>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</si>
  <si>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</si>
  <si>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</si>
  <si>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</si>
  <si>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</si>
  <si>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</si>
  <si>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</si>
  <si>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</si>
  <si>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</si>
  <si>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</si>
  <si>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</si>
  <si>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</si>
  <si>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</si>
  <si>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</si>
  <si>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</si>
  <si>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</si>
  <si>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</si>
  <si>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</si>
  <si>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</si>
  <si>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</si>
  <si>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</si>
  <si>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</si>
  <si>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</si>
  <si>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</si>
  <si>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</si>
  <si>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</si>
  <si>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</si>
  <si>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</si>
  <si>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</si>
  <si>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</si>
  <si>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</si>
  <si>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</si>
  <si>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</si>
  <si>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</si>
  <si>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</si>
  <si>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</si>
  <si>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</si>
  <si>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</si>
  <si>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</si>
  <si>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</si>
  <si>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</si>
  <si>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</si>
  <si>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</si>
  <si>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</si>
  <si>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</si>
  <si>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</si>
  <si>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</si>
  <si>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</si>
  <si>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</si>
  <si>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</si>
  <si>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</si>
  <si>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</si>
  <si>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</si>
  <si>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</si>
  <si>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</si>
  <si>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</si>
  <si>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</si>
  <si>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</si>
  <si>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</si>
  <si>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</si>
  <si>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</si>
  <si>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</si>
  <si>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</si>
  <si>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</si>
  <si>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</si>
  <si>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</si>
  <si>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</si>
  <si>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</si>
  <si>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</si>
  <si>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</si>
  <si>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</si>
  <si>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</si>
  <si>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</si>
  <si>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</si>
  <si>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</si>
  <si>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</si>
  <si>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</si>
  <si>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</si>
  <si>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</si>
  <si>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</si>
  <si>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</si>
  <si>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</si>
  <si>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</si>
  <si>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</si>
  <si>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</si>
  <si>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</si>
  <si>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</si>
  <si>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</si>
  <si>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</si>
  <si>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</si>
  <si>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</si>
  <si>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</si>
  <si>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</si>
  <si>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</si>
  <si>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</si>
  <si>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</si>
  <si>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</si>
  <si>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</si>
  <si>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</si>
  <si>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</si>
  <si>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</si>
  <si>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</si>
  <si>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</si>
  <si>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</si>
  <si>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</si>
  <si>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</si>
  <si>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</si>
  <si>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</si>
  <si>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</si>
  <si>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</si>
  <si>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</si>
  <si>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</si>
  <si>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</si>
  <si>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</si>
  <si>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</si>
  <si>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</si>
  <si>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</si>
  <si>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</si>
  <si>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</si>
  <si>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</si>
  <si>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</si>
  <si>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</si>
  <si>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</si>
  <si>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</si>
  <si>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</si>
  <si>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</si>
  <si>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</si>
  <si>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</si>
  <si>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</si>
  <si>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</si>
  <si>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</si>
  <si>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</si>
  <si>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</si>
  <si>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</si>
  <si>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</si>
  <si>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</si>
  <si>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</si>
  <si>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</si>
  <si>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</si>
  <si>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</si>
  <si>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</si>
  <si>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</si>
  <si>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</si>
  <si>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</si>
  <si>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</si>
  <si>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</si>
  <si>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</si>
  <si>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</si>
  <si>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</si>
  <si>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</si>
  <si>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</si>
  <si>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</si>
  <si>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</si>
  <si>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</si>
  <si>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</si>
  <si>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</si>
  <si>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</si>
  <si>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</si>
  <si>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</si>
  <si>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</si>
  <si>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</si>
  <si>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</si>
  <si>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</si>
  <si>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</si>
  <si>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</si>
  <si>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</si>
  <si>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</si>
  <si>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</si>
  <si>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</si>
  <si>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</si>
  <si>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</si>
  <si>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</si>
  <si>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</si>
  <si>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</si>
  <si>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</si>
  <si>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</si>
  <si>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</si>
  <si>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</si>
  <si>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</si>
  <si>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</si>
  <si>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</si>
  <si>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</si>
  <si>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</si>
  <si>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</si>
  <si>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</si>
  <si>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</si>
  <si>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</si>
  <si>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</si>
  <si>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</si>
  <si>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</si>
  <si>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</si>
  <si>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</si>
  <si>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</si>
  <si>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</si>
  <si>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</si>
  <si>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</si>
  <si>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</si>
  <si>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</si>
  <si>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</si>
  <si>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</si>
  <si>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</si>
  <si>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</si>
  <si>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</si>
  <si>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</si>
  <si>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</si>
  <si>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</si>
  <si>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</si>
  <si>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</si>
  <si>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</si>
  <si>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</si>
  <si>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</si>
  <si>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</si>
  <si>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</si>
  <si>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</si>
  <si>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</si>
  <si>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</si>
  <si>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</si>
  <si>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</si>
  <si>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</si>
  <si>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</si>
  <si>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</si>
  <si>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</si>
  <si>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</si>
  <si>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</si>
  <si>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</si>
  <si>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</si>
  <si>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</si>
  <si>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</si>
  <si>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</si>
  <si>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</si>
  <si>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</si>
  <si>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</si>
  <si>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</si>
  <si>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</si>
  <si>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</si>
  <si>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</si>
  <si>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</si>
  <si>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</si>
  <si>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</si>
  <si>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</si>
  <si>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</si>
  <si>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</si>
  <si>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</si>
  <si>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</si>
  <si>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</si>
  <si>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</si>
  <si>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</si>
  <si>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</si>
  <si>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</si>
  <si>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</si>
  <si>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</si>
  <si>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</si>
  <si>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</si>
  <si>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</si>
  <si>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</si>
  <si>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</si>
  <si>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</si>
  <si>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</si>
  <si>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</si>
  <si>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</si>
  <si>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</si>
  <si>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</si>
  <si>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</si>
  <si>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</si>
  <si>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</si>
  <si>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</si>
  <si>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</si>
  <si>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</si>
  <si>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</si>
  <si>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</si>
  <si>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</si>
  <si>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</si>
  <si>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</si>
  <si>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</si>
  <si>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</si>
  <si>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</si>
  <si>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</si>
  <si>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</si>
  <si>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</si>
  <si>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</si>
  <si>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</si>
  <si>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</si>
  <si>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</si>
  <si>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</si>
  <si>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</si>
  <si>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</si>
  <si>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</si>
  <si>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</si>
  <si>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</si>
  <si>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</si>
  <si>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</si>
  <si>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</si>
  <si>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</si>
  <si>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</si>
  <si>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</si>
  <si>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</si>
  <si>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</si>
  <si>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</si>
  <si>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</si>
  <si>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</si>
  <si>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</si>
  <si>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</si>
  <si>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</si>
  <si>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</si>
  <si>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</si>
  <si>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</si>
  <si>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</si>
  <si>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</si>
  <si>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</si>
  <si>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</si>
  <si>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</si>
  <si>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</si>
  <si>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</si>
  <si>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</si>
  <si>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</si>
  <si>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</si>
  <si>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</si>
  <si>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</si>
  <si>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</si>
  <si>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</si>
  <si>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</si>
  <si>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</si>
  <si>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</si>
  <si>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</si>
  <si>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</si>
  <si>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</si>
  <si>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</si>
  <si>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</si>
  <si>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</si>
  <si>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</si>
  <si>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</si>
  <si>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</si>
  <si>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</si>
  <si>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</si>
  <si>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</si>
  <si>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</si>
  <si>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</si>
  <si>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</si>
  <si>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</si>
  <si>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</si>
  <si>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</si>
  <si>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</si>
  <si>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</si>
  <si>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</si>
  <si>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</si>
  <si>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</si>
  <si>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</si>
  <si>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</si>
  <si>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</si>
  <si>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</si>
  <si>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</si>
  <si>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</si>
  <si>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</si>
  <si>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</si>
  <si>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</si>
  <si>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</si>
  <si>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</si>
  <si>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</si>
  <si>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</si>
  <si>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</si>
  <si>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</si>
  <si>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</si>
  <si>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</si>
  <si>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</si>
  <si>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</si>
  <si>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</si>
  <si>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</si>
  <si>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</si>
  <si>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</si>
  <si>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</si>
  <si>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</si>
  <si>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</si>
  <si>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</si>
  <si>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</si>
  <si>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</si>
  <si>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</si>
  <si>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</si>
  <si>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</si>
  <si>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</si>
  <si>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</si>
  <si>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</si>
  <si>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</si>
  <si>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</si>
  <si>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</si>
  <si>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</si>
  <si>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</si>
  <si>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</si>
  <si>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</si>
  <si>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</si>
  <si>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</si>
  <si>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</si>
  <si>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</si>
  <si>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</si>
  <si>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</si>
  <si>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</si>
  <si>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</si>
  <si>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</si>
  <si>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</si>
  <si>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</si>
  <si>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</si>
  <si>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</si>
  <si>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</si>
  <si>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</si>
  <si>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</si>
  <si>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</si>
  <si>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</si>
  <si>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</si>
  <si>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</si>
  <si>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</si>
  <si>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</si>
  <si>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</si>
  <si>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</si>
  <si>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</si>
  <si>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</si>
  <si>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</si>
  <si>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</si>
  <si>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</si>
  <si>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</si>
  <si>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</si>
  <si>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</si>
  <si>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</si>
  <si>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</si>
  <si>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</si>
  <si>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</si>
  <si>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</si>
  <si>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</si>
  <si>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</si>
  <si>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</si>
  <si>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</si>
  <si>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</si>
  <si>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</si>
  <si>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</si>
  <si>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</si>
  <si>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</si>
  <si>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</si>
  <si>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</si>
  <si>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</si>
  <si>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</si>
  <si>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</si>
  <si>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</si>
  <si>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</si>
  <si>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</si>
  <si>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</si>
  <si>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</si>
  <si>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</si>
  <si>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</si>
  <si>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</si>
  <si>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</si>
  <si>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</si>
  <si>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</si>
  <si>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</si>
  <si>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</si>
  <si>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</si>
  <si>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</si>
  <si>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</si>
  <si>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</si>
  <si>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</si>
  <si>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</si>
  <si>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</si>
  <si>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</si>
  <si>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</si>
  <si>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</si>
  <si>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</si>
  <si>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</si>
  <si>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</si>
  <si>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</si>
  <si>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</si>
  <si>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</si>
  <si>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</si>
  <si>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</si>
  <si>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</si>
  <si>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</si>
  <si>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</si>
  <si>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</si>
  <si>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</si>
  <si>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</si>
  <si>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</si>
  <si>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</si>
  <si>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</si>
  <si>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</si>
  <si>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</si>
  <si>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</si>
  <si>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</si>
  <si>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</si>
  <si>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</si>
  <si>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</si>
  <si>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</si>
  <si>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</si>
  <si>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</si>
  <si>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</si>
  <si>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</si>
  <si>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</si>
  <si>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</si>
  <si>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</si>
  <si>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</si>
  <si>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</si>
  <si>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</si>
  <si>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</si>
  <si>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</si>
  <si>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</si>
  <si>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</si>
  <si>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</si>
  <si>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</si>
  <si>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</si>
  <si>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</si>
  <si>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</si>
  <si>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</si>
  <si>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</si>
  <si>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</si>
  <si>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</si>
  <si>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</si>
  <si>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</si>
  <si>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</si>
  <si>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</si>
  <si>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</si>
  <si>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</si>
  <si>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</si>
  <si>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</si>
  <si>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</si>
  <si>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</si>
  <si>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</si>
  <si>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</si>
  <si>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</si>
  <si>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</si>
  <si>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</si>
  <si>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</si>
  <si>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</si>
  <si>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</si>
  <si>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</si>
  <si>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</si>
  <si>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</si>
  <si>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</si>
  <si>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</si>
  <si>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</si>
  <si>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</si>
  <si>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</si>
  <si>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</si>
  <si>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</si>
  <si>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</si>
  <si>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</si>
  <si>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</si>
  <si>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</si>
  <si>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</si>
  <si>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</si>
  <si>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</si>
  <si>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</si>
  <si>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</si>
  <si>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</si>
  <si>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</si>
  <si>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</si>
  <si>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</si>
  <si>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</si>
  <si>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</si>
  <si>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</si>
  <si>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</si>
  <si>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</si>
  <si>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</si>
  <si>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</si>
  <si>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</si>
  <si>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</si>
  <si>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</si>
  <si>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</si>
  <si>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</si>
  <si>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</si>
  <si>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</si>
  <si>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</si>
  <si>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</si>
  <si>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</si>
  <si>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</si>
  <si>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</si>
  <si>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</si>
  <si>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</si>
  <si>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</si>
  <si>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</si>
  <si>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</si>
  <si>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</si>
  <si>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</si>
  <si>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</si>
  <si>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</si>
  <si>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</si>
  <si>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</si>
  <si>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</si>
  <si>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</si>
  <si>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</si>
  <si>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</si>
  <si>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</si>
  <si>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</si>
  <si>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</si>
  <si>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</si>
  <si>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</si>
  <si>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</si>
  <si>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</si>
  <si>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</si>
  <si>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</si>
  <si>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</si>
  <si>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</si>
  <si>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</si>
  <si>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</si>
  <si>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</si>
  <si>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</si>
  <si>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</si>
  <si>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</si>
  <si>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</si>
  <si>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</si>
  <si>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</si>
  <si>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</si>
  <si>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</si>
  <si>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</si>
  <si>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</si>
  <si>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</si>
  <si>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</si>
  <si>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</si>
  <si>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</si>
  <si>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</si>
  <si>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</si>
  <si>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</si>
  <si>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</si>
  <si>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</si>
  <si>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</si>
  <si>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</si>
  <si>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</si>
  <si>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</si>
  <si>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</si>
  <si>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</si>
  <si>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</si>
  <si>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</si>
  <si>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</si>
  <si>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</si>
  <si>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</si>
  <si>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</si>
  <si>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</si>
  <si>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</si>
  <si>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</si>
  <si>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</si>
  <si>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</si>
  <si>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</si>
  <si>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</si>
  <si>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</si>
  <si>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</si>
  <si>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</si>
  <si>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</si>
  <si>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</si>
  <si>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</si>
  <si>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</si>
  <si>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</si>
  <si>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</si>
  <si>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</si>
  <si>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</si>
  <si>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</si>
  <si>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</si>
  <si>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</si>
  <si>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</si>
  <si>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</si>
  <si>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</si>
  <si>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</si>
  <si>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</si>
  <si>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</si>
  <si>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</si>
  <si>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</si>
  <si>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</si>
  <si>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</si>
  <si>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</si>
  <si>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</si>
  <si>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</si>
  <si>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</si>
  <si>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</si>
  <si>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</si>
  <si>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</si>
  <si>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</si>
  <si>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</si>
  <si>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</si>
  <si>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</si>
  <si>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</si>
  <si>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</si>
  <si>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</si>
  <si>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</si>
  <si>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</si>
  <si>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</si>
  <si>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</si>
  <si>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</si>
  <si>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</si>
  <si>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</si>
  <si>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</si>
  <si>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</si>
  <si>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</si>
  <si>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</si>
  <si>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</si>
  <si>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</si>
  <si>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</si>
  <si>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</si>
  <si>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</si>
  <si>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</si>
  <si>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</si>
  <si>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</si>
  <si>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</si>
  <si>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</si>
  <si>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</si>
  <si>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</si>
  <si>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</si>
  <si>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</si>
  <si>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</si>
  <si>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</si>
  <si>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</si>
  <si>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</si>
  <si>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</si>
  <si>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</si>
  <si>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</si>
  <si>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</si>
  <si>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</si>
  <si>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</si>
  <si>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</si>
  <si>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</si>
  <si>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</si>
  <si>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</si>
  <si>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</si>
  <si>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</si>
  <si>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</si>
  <si>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</si>
  <si>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</si>
  <si>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</si>
  <si>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</si>
  <si>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</si>
  <si>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</si>
  <si>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</si>
  <si>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</si>
  <si>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</si>
  <si>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</si>
  <si>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</si>
  <si>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</si>
  <si>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</si>
  <si>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</si>
  <si>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</si>
  <si>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</si>
  <si>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</si>
  <si>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</si>
  <si>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</si>
  <si>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</si>
  <si>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</si>
  <si>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</si>
  <si>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</si>
  <si>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</si>
  <si>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</si>
  <si>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</si>
  <si>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</si>
  <si>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</si>
  <si>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</si>
  <si>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</si>
  <si>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</si>
  <si>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</si>
  <si>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</si>
  <si>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</si>
  <si>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</si>
  <si>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</si>
  <si>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</si>
  <si>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</si>
  <si>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</si>
  <si>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</si>
  <si>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</si>
  <si>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</si>
  <si>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</si>
  <si>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</si>
  <si>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</si>
  <si>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</si>
  <si>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</si>
  <si>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</si>
  <si>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</si>
  <si>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</si>
  <si>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</si>
  <si>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</si>
  <si>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</si>
  <si>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</si>
  <si>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</si>
  <si>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</si>
  <si>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</si>
  <si>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</si>
  <si>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</si>
  <si>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</si>
  <si>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</si>
  <si>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</si>
  <si>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</si>
  <si>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</si>
  <si>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</si>
  <si>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</si>
  <si>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</si>
  <si>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</si>
  <si>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</si>
  <si>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</si>
  <si>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</si>
  <si>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</si>
  <si>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</si>
  <si>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</si>
  <si>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</si>
  <si>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</si>
  <si>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</si>
  <si>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</si>
  <si>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</si>
  <si>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</si>
  <si>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</si>
  <si>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</si>
  <si>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</si>
  <si>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</si>
  <si>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</si>
  <si>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</si>
  <si>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</si>
  <si>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</si>
  <si>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</si>
  <si>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</si>
  <si>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</si>
  <si>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</si>
  <si>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</si>
  <si>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</si>
  <si>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</si>
  <si>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</si>
  <si>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</si>
  <si>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</si>
  <si>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</si>
  <si>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</si>
  <si>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</si>
  <si>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</si>
  <si>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</si>
  <si>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</si>
  <si>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</si>
  <si>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</si>
  <si>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</si>
  <si>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</si>
  <si>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</si>
  <si>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</si>
  <si>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</si>
  <si>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</si>
  <si>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</si>
  <si>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</si>
  <si>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</si>
  <si>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</si>
  <si>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</si>
  <si>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</si>
  <si>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</si>
  <si>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</si>
  <si>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</si>
  <si>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</si>
  <si>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</si>
  <si>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</si>
  <si>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</si>
  <si>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</si>
  <si>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</si>
  <si>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</si>
  <si>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</si>
  <si>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</si>
  <si>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</si>
  <si>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</si>
  <si>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</si>
  <si>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</si>
  <si>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</si>
  <si>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</si>
  <si>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</si>
  <si>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</si>
  <si>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</si>
  <si>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</si>
  <si>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</si>
  <si>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</si>
  <si>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</si>
  <si>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</si>
  <si>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</si>
  <si>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</si>
  <si>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</si>
  <si>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</si>
  <si>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</si>
  <si>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</si>
  <si>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</si>
  <si>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</si>
  <si>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</si>
  <si>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</si>
  <si>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</si>
  <si>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</si>
  <si>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</si>
  <si>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</si>
  <si>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</si>
  <si>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</si>
  <si>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</si>
  <si>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</si>
  <si>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</si>
  <si>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</si>
  <si>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</si>
  <si>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</si>
  <si>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</si>
  <si>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</si>
  <si>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</si>
  <si>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</si>
  <si>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</si>
  <si>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</si>
  <si>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</si>
  <si>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</si>
  <si>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</si>
  <si>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</si>
  <si>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</si>
  <si>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</si>
  <si>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</si>
  <si>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</si>
  <si>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</si>
  <si>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</si>
  <si>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</si>
  <si>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</si>
  <si>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</si>
  <si>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</si>
  <si>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</si>
  <si>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</si>
  <si>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</si>
  <si>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</si>
  <si>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</si>
  <si>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</si>
  <si>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</si>
  <si>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</si>
  <si>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</si>
  <si>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</si>
  <si>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</si>
  <si>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</si>
  <si>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</si>
  <si>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</si>
  <si>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</si>
  <si>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</si>
  <si>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</si>
  <si>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</si>
  <si>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</si>
  <si>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</si>
  <si>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</si>
  <si>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</si>
  <si>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</si>
  <si>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</si>
  <si>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</si>
  <si>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</si>
  <si>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</si>
  <si>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</si>
  <si>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</si>
  <si>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</si>
  <si>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</si>
  <si>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</si>
  <si>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</si>
  <si>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</si>
  <si>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</si>
  <si>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</si>
  <si>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</si>
  <si>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</si>
  <si>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</si>
  <si>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</si>
  <si>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</si>
  <si>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</si>
  <si>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</si>
  <si>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</si>
  <si>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</si>
  <si>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</si>
  <si>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</si>
  <si>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</si>
  <si>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</si>
  <si>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</si>
  <si>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</si>
  <si>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</si>
  <si>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</si>
  <si>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</si>
  <si>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</si>
  <si>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</si>
  <si>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</si>
  <si>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</si>
  <si>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</si>
  <si>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</si>
  <si>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</si>
  <si>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</si>
  <si>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</si>
  <si>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</si>
  <si>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</si>
  <si>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</si>
  <si>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</si>
  <si>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</si>
  <si>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</si>
  <si>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</si>
  <si>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</si>
  <si>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</si>
  <si>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</si>
  <si>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</si>
  <si>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</si>
  <si>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</si>
  <si>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</si>
  <si>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</si>
  <si>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</si>
  <si>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</si>
  <si>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</si>
  <si>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</si>
  <si>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</si>
  <si>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</si>
  <si>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</si>
  <si>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</si>
  <si>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</si>
  <si>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</si>
  <si>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</si>
  <si>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</si>
  <si>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</si>
  <si>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</si>
  <si>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</si>
  <si>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</si>
  <si>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</si>
  <si>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</si>
  <si>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</si>
  <si>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</si>
  <si>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</si>
  <si>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</si>
  <si>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</si>
  <si>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</si>
  <si>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</si>
  <si>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</si>
  <si>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</si>
  <si>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</si>
  <si>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</si>
  <si>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</si>
  <si>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</si>
  <si>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</si>
  <si>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</si>
  <si>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</si>
  <si>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</si>
  <si>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</si>
  <si>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</si>
  <si>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</si>
  <si>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</si>
  <si>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</si>
  <si>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</si>
  <si>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</si>
  <si>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</si>
  <si>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</si>
  <si>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</si>
  <si>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</si>
  <si>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</si>
  <si>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</si>
  <si>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</si>
  <si>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</si>
  <si>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</si>
  <si>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</si>
  <si>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</si>
  <si>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</si>
  <si>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</si>
  <si>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</si>
  <si>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</si>
  <si>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</si>
  <si>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</si>
  <si>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</si>
  <si>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</si>
  <si>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</si>
  <si>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</si>
  <si>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</si>
  <si>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</si>
  <si>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</si>
  <si>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</si>
  <si>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</si>
  <si>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</si>
  <si>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</si>
  <si>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</si>
  <si>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</si>
  <si>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</si>
  <si>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</si>
  <si>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</si>
  <si>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</si>
  <si>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</si>
  <si>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</si>
  <si>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</si>
  <si>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</si>
  <si>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</si>
  <si>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</si>
  <si>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</si>
  <si>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</si>
  <si>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</si>
  <si>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</si>
  <si>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</si>
  <si>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</si>
  <si>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</si>
  <si>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</si>
  <si>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</si>
  <si>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</si>
  <si>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</si>
  <si>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</si>
  <si>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</si>
  <si>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</si>
  <si>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</si>
  <si>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</si>
  <si>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</si>
  <si>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</si>
  <si>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</si>
  <si>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</si>
  <si>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</si>
  <si>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</si>
  <si>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</si>
  <si>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</si>
  <si>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</si>
  <si>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</si>
  <si>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</si>
  <si>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</si>
  <si>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</si>
  <si>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</si>
  <si>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</si>
  <si>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</si>
  <si>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</si>
  <si>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</si>
  <si>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</si>
  <si>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</si>
  <si>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</si>
  <si>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</si>
  <si>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</si>
  <si>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</si>
  <si>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</si>
  <si>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</si>
  <si>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</si>
  <si>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</si>
  <si>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</si>
  <si>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</si>
  <si>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</si>
  <si>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</si>
  <si>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</si>
  <si>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</si>
  <si>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</si>
  <si>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</si>
  <si>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</si>
  <si>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</si>
  <si>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</si>
  <si>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</si>
  <si>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</si>
  <si>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</si>
  <si>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</si>
  <si>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</si>
  <si>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</si>
  <si>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</si>
  <si>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</si>
  <si>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</si>
  <si>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</si>
  <si>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</si>
  <si>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</si>
  <si>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</si>
  <si>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</si>
  <si>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</si>
  <si>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</si>
  <si>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</si>
  <si>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</si>
  <si>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</si>
  <si>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</si>
  <si>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</si>
  <si>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</si>
  <si>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</si>
  <si>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</si>
  <si>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</si>
  <si>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</si>
  <si>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</si>
  <si>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</si>
  <si>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</si>
  <si>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</si>
  <si>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</si>
  <si>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</si>
  <si>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</si>
  <si>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</si>
  <si>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</si>
  <si>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</si>
  <si>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</si>
  <si>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</si>
  <si>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</si>
  <si>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</si>
  <si>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</si>
  <si>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</si>
  <si>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</si>
  <si>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</si>
  <si>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</si>
  <si>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</si>
  <si>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</si>
  <si>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</si>
  <si>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</si>
  <si>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</si>
  <si>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</si>
  <si>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</si>
  <si>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</si>
  <si>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</si>
  <si>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</si>
  <si>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</si>
  <si>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</si>
  <si>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</si>
  <si>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</si>
  <si>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</si>
  <si>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</si>
  <si>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</si>
  <si>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</si>
  <si>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</si>
  <si>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</si>
  <si>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</si>
  <si>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</si>
  <si>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</si>
  <si>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</si>
  <si>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</si>
  <si>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</si>
  <si>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</si>
  <si>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</si>
  <si>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</si>
  <si>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</si>
  <si>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</si>
  <si>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</si>
  <si>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</si>
  <si>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</si>
  <si>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</si>
  <si>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</si>
  <si>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</si>
  <si>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</si>
  <si>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</si>
  <si>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</si>
  <si>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</si>
  <si>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</si>
  <si>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</si>
  <si>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</si>
  <si>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</si>
  <si>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</si>
  <si>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</si>
  <si>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</si>
  <si>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</si>
  <si>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</si>
  <si>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</si>
  <si>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</si>
  <si>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</si>
  <si>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</si>
  <si>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</si>
  <si>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</si>
  <si>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</si>
  <si>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</si>
  <si>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</si>
  <si>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</si>
  <si>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</si>
  <si>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</si>
  <si>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</si>
  <si>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</si>
  <si>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</si>
  <si>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</si>
  <si>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</si>
  <si>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</si>
  <si>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</si>
  <si>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</si>
  <si>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</si>
  <si>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</si>
  <si>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</si>
  <si>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</si>
  <si>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</si>
  <si>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</si>
  <si>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</si>
  <si>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</si>
  <si>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</si>
  <si>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</si>
  <si>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</si>
  <si>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</si>
  <si>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</si>
  <si>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</si>
  <si>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</si>
  <si>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</si>
  <si>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</si>
  <si>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</si>
  <si>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</si>
  <si>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</si>
  <si>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</si>
  <si>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</si>
  <si>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</si>
  <si>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</si>
  <si>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</si>
  <si>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</si>
  <si>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</si>
  <si>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</si>
  <si>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</si>
  <si>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</si>
  <si>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</si>
  <si>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</si>
  <si>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</si>
  <si>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</si>
  <si>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</si>
  <si>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</si>
  <si>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</si>
  <si>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</si>
  <si>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</si>
  <si>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</si>
  <si>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</si>
  <si>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</si>
  <si>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</si>
  <si>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</si>
  <si>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</si>
  <si>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</si>
  <si>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</si>
  <si>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</si>
  <si>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</si>
  <si>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</si>
  <si>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</si>
  <si>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</si>
  <si>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</si>
  <si>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</si>
  <si>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</si>
  <si>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</si>
  <si>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</si>
  <si>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</si>
  <si>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</si>
  <si>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</si>
  <si>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</si>
  <si>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</si>
  <si>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</si>
  <si>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</si>
  <si>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</si>
  <si>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</si>
  <si>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</si>
  <si>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</si>
  <si>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</si>
  <si>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</si>
  <si>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</si>
  <si>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</si>
  <si>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</si>
  <si>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</si>
  <si>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</si>
  <si>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</si>
  <si>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</si>
  <si>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</si>
  <si>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</si>
  <si>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</si>
  <si>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</si>
  <si>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</si>
  <si>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</si>
  <si>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</si>
  <si>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</si>
  <si>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</si>
  <si>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</si>
  <si>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</si>
  <si>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</si>
  <si>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</si>
  <si>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</si>
  <si>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</si>
  <si>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</si>
  <si>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</si>
  <si>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</si>
  <si>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</si>
  <si>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</si>
  <si>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</si>
  <si>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</si>
  <si>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</si>
  <si>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</si>
  <si>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</si>
  <si>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</si>
  <si>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</si>
  <si>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</si>
  <si>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</si>
  <si>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</si>
  <si>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</si>
  <si>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</si>
  <si>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</si>
  <si>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</si>
  <si>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</si>
  <si>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</si>
  <si>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</si>
  <si>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</si>
  <si>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</si>
  <si>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</si>
  <si>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</si>
  <si>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</si>
  <si>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</si>
  <si>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</si>
  <si>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</si>
  <si>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</si>
  <si>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</si>
  <si>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</si>
  <si>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</si>
  <si>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</si>
  <si>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</si>
  <si>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</si>
  <si>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</si>
  <si>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</si>
  <si>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</si>
  <si>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</si>
  <si>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</si>
  <si>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</si>
  <si>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</si>
  <si>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</si>
  <si>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</si>
  <si>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</si>
  <si>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</si>
  <si>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</si>
  <si>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</si>
  <si>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</si>
  <si>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</si>
  <si>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</si>
  <si>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</si>
  <si>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</si>
  <si>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</si>
  <si>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</si>
  <si>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</si>
  <si>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</si>
  <si>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</si>
  <si>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</si>
  <si>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</si>
  <si>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</si>
  <si>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</si>
  <si>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</si>
  <si>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</si>
  <si>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</si>
  <si>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</si>
  <si>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</si>
  <si>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</si>
  <si>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</si>
  <si>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</si>
  <si>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</si>
  <si>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</si>
  <si>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</si>
  <si>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</si>
  <si>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</si>
  <si>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</si>
  <si>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</si>
  <si>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</si>
  <si>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</si>
  <si>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</si>
  <si>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</si>
  <si>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</si>
  <si>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</si>
  <si>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</si>
  <si>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</si>
  <si>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</si>
  <si>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</si>
  <si>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</si>
  <si>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</si>
  <si>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</si>
  <si>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</si>
  <si>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</si>
  <si>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</si>
  <si>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</si>
  <si>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</si>
  <si>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</si>
  <si>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</si>
  <si>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</si>
  <si>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</si>
  <si>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</si>
  <si>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</si>
  <si>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</si>
  <si>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</si>
  <si>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</si>
  <si>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</si>
  <si>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</si>
  <si>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</si>
  <si>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</si>
  <si>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</si>
  <si>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</si>
  <si>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</si>
  <si>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</si>
  <si>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</si>
  <si>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</si>
  <si>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</si>
  <si>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</si>
  <si>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</si>
  <si>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</si>
  <si>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</si>
  <si>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</si>
  <si>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</si>
  <si>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</si>
  <si>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</si>
  <si>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</si>
  <si>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</si>
  <si>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</si>
  <si>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</si>
  <si>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</si>
  <si>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</si>
  <si>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</si>
  <si>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</si>
  <si>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</si>
  <si>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</si>
  <si>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</si>
  <si>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</si>
  <si>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</si>
  <si>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</si>
  <si>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</si>
  <si>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</si>
  <si>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</si>
  <si>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</si>
  <si>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</si>
  <si>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</si>
  <si>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</si>
  <si>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</si>
  <si>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</si>
  <si>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</si>
  <si>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</si>
  <si>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</si>
  <si>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</si>
  <si>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</si>
  <si>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</si>
  <si>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</si>
  <si>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</si>
  <si>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</si>
  <si>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</si>
  <si>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</si>
  <si>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</si>
  <si>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</si>
  <si>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</si>
  <si>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</si>
  <si>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</si>
  <si>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</si>
  <si>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</si>
  <si>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</si>
  <si>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</si>
  <si>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</si>
  <si>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</si>
  <si>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</si>
  <si>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</si>
  <si>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</si>
  <si>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</si>
  <si>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</si>
  <si>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</si>
  <si>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</si>
  <si>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</si>
  <si>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</si>
  <si>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</si>
  <si>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</si>
  <si>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</si>
  <si>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</si>
  <si>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</si>
  <si>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</si>
  <si>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</si>
  <si>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</si>
  <si>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</si>
  <si>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</si>
  <si>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</si>
  <si>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</si>
  <si>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</si>
  <si>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</si>
  <si>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</si>
  <si>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</si>
  <si>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</si>
  <si>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</si>
  <si>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</si>
  <si>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</si>
  <si>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</si>
  <si>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</si>
  <si>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</si>
  <si>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</si>
  <si>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</si>
  <si>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</si>
  <si>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</si>
  <si>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</si>
  <si>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</si>
  <si>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</si>
  <si>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</si>
  <si>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</si>
  <si>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</si>
  <si>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</si>
  <si>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</si>
  <si>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</si>
  <si>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</si>
  <si>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</si>
  <si>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</si>
  <si>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</si>
  <si>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</si>
  <si>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</si>
  <si>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</si>
  <si>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</si>
  <si>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</si>
  <si>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</si>
  <si>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</si>
  <si>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</si>
  <si>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</si>
  <si>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</si>
  <si>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</si>
  <si>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</si>
  <si>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</si>
  <si>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</si>
  <si>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</si>
  <si>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</si>
  <si>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</si>
  <si>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</si>
  <si>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</si>
  <si>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</si>
  <si>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</si>
  <si>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</si>
  <si>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</si>
  <si>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</si>
  <si>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</si>
  <si>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</si>
  <si>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</si>
  <si>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</si>
  <si>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</si>
  <si>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</si>
  <si>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</si>
  <si>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</si>
  <si>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</si>
  <si>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</si>
  <si>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</si>
  <si>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</si>
  <si>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</si>
  <si>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</si>
  <si>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</si>
  <si>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</si>
  <si>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</si>
  <si>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</si>
  <si>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</si>
  <si>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</si>
  <si>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</si>
  <si>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</si>
  <si>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</si>
  <si>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</si>
  <si>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</si>
  <si>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</si>
  <si>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</si>
  <si>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</si>
  <si>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</si>
  <si>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</si>
  <si>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</si>
  <si>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</si>
  <si>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</si>
  <si>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</si>
  <si>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</si>
  <si>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</si>
  <si>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</si>
  <si>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</si>
  <si>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</si>
  <si>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</si>
  <si>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</si>
  <si>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</si>
  <si>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</si>
  <si>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</si>
  <si>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</si>
  <si>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</si>
  <si>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</si>
  <si>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</si>
  <si>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</si>
  <si>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</si>
  <si>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</si>
  <si>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</si>
  <si>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</si>
  <si>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</si>
  <si>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</si>
  <si>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</si>
  <si>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</si>
  <si>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</si>
  <si>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</si>
  <si>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</si>
  <si>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</si>
  <si>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</si>
  <si>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</si>
  <si>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</si>
  <si>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</si>
  <si>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</si>
  <si>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</si>
  <si>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</si>
  <si>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</si>
  <si>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</si>
  <si>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</si>
  <si>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</si>
  <si>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</si>
  <si>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</si>
  <si>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</si>
  <si>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</si>
  <si>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</si>
  <si>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</si>
  <si>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</si>
  <si>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</si>
  <si>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</si>
  <si>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</si>
  <si>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</si>
  <si>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</si>
  <si>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</si>
  <si>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</si>
  <si>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</si>
  <si>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</si>
  <si>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</si>
  <si>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</si>
  <si>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</si>
  <si>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</si>
  <si>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</si>
  <si>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</si>
  <si>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</si>
  <si>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</si>
  <si>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</si>
  <si>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</si>
  <si>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</si>
  <si>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</si>
  <si>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</si>
  <si>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</si>
  <si>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</si>
  <si>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</si>
  <si>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</si>
  <si>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</si>
  <si>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</si>
  <si>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</si>
  <si>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</si>
  <si>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</si>
  <si>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</si>
  <si>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</si>
  <si>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</si>
  <si>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</si>
  <si>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</si>
  <si>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</si>
  <si>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</si>
  <si>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</si>
  <si>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</si>
  <si>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</si>
  <si>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</si>
  <si>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</si>
  <si>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</si>
  <si>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</si>
  <si>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</si>
  <si>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</si>
  <si>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</si>
  <si>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</si>
  <si>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</si>
  <si>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</si>
  <si>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</si>
  <si>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</si>
  <si>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</si>
  <si>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</si>
  <si>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</si>
  <si>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</si>
  <si>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</si>
  <si>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</si>
  <si>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</si>
  <si>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</si>
  <si>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</si>
  <si>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</si>
  <si>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</si>
  <si>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</si>
  <si>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</si>
  <si>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</si>
  <si>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</si>
  <si>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</si>
  <si>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</si>
  <si>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</si>
  <si>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</si>
  <si>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</si>
  <si>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</si>
  <si>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</si>
  <si>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</si>
  <si>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</si>
  <si>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</si>
  <si>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</si>
  <si>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</si>
  <si>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</si>
  <si>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</si>
  <si>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</si>
  <si>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</si>
  <si>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</si>
  <si>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</si>
  <si>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</si>
  <si>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</si>
  <si>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</si>
  <si>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</si>
  <si>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</si>
  <si>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</si>
  <si>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</si>
  <si>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</si>
  <si>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</si>
  <si>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</si>
  <si>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</si>
  <si>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</si>
  <si>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</si>
  <si>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</si>
  <si>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</si>
  <si>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</si>
  <si>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</si>
  <si>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</si>
  <si>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</si>
  <si>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</si>
  <si>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</si>
  <si>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</si>
  <si>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</si>
  <si>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</si>
  <si>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</si>
  <si>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</si>
  <si>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</si>
  <si>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</si>
  <si>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</si>
  <si>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</si>
  <si>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</si>
  <si>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</si>
  <si>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</si>
  <si>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</si>
  <si>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</si>
  <si>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</si>
  <si>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</si>
  <si>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</si>
  <si>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</si>
  <si>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</si>
  <si>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</si>
  <si>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</si>
  <si>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</si>
  <si>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</si>
  <si>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</si>
  <si>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</si>
  <si>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</si>
  <si>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</si>
  <si>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</si>
  <si>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</si>
  <si>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</si>
  <si>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</si>
  <si>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</si>
  <si>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</si>
  <si>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</si>
  <si>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</si>
  <si>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</si>
  <si>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</si>
  <si>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</si>
  <si>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</si>
  <si>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</si>
  <si>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</si>
  <si>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</si>
  <si>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</si>
  <si>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</si>
  <si>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</si>
  <si>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</si>
  <si>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</si>
  <si>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</si>
  <si>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</si>
  <si>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</si>
  <si>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</si>
  <si>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</si>
  <si>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</si>
  <si>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</si>
  <si>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</si>
  <si>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</si>
  <si>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</si>
  <si>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</si>
  <si>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</si>
  <si>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</si>
  <si>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</si>
  <si>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</si>
  <si>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</si>
  <si>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</si>
  <si>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</si>
  <si>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</si>
  <si>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</si>
  <si>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</si>
  <si>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</si>
  <si>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</si>
  <si>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</si>
  <si>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</si>
  <si>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</si>
  <si>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</si>
  <si>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</si>
  <si>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</si>
  <si>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</si>
  <si>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</si>
  <si>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</si>
  <si>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</si>
  <si>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</si>
  <si>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</si>
  <si>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</si>
  <si>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</si>
  <si>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</si>
  <si>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</si>
  <si>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</si>
  <si>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</si>
  <si>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</si>
  <si>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</si>
  <si>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</si>
  <si>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</si>
  <si>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</si>
  <si>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</si>
  <si>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</si>
  <si>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</si>
  <si>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</si>
  <si>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</si>
  <si>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</si>
  <si>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</si>
  <si>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</si>
  <si>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</si>
  <si>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</si>
  <si>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</si>
  <si>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</si>
  <si>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</si>
  <si>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</si>
  <si>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</si>
  <si>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</si>
  <si>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</si>
  <si>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</si>
  <si>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</si>
  <si>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</si>
  <si>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</si>
  <si>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</si>
  <si>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</si>
  <si>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</si>
  <si>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</si>
  <si>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</si>
  <si>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</si>
  <si>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</si>
  <si>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</si>
  <si>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</si>
  <si>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</si>
  <si>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</si>
  <si>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</si>
  <si>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</si>
  <si>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</si>
  <si>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</si>
  <si>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</si>
  <si>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</si>
  <si>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</si>
  <si>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</si>
  <si>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</si>
  <si>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</si>
  <si>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</si>
  <si>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</si>
  <si>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</si>
  <si>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</si>
  <si>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</si>
  <si>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</si>
  <si>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</si>
  <si>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</si>
  <si>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</si>
  <si>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</si>
  <si>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</si>
  <si>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</si>
  <si>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</si>
  <si>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</si>
  <si>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</si>
  <si>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</si>
  <si>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</si>
  <si>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</si>
  <si>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</si>
  <si>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</si>
  <si>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</si>
  <si>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</si>
  <si>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</si>
  <si>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</si>
  <si>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</si>
  <si>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</si>
  <si>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</si>
  <si>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</si>
  <si>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</si>
  <si>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</si>
  <si>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</si>
  <si>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</si>
  <si>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</si>
  <si>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</si>
  <si>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</si>
  <si>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</si>
  <si>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</si>
  <si>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</si>
  <si>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</si>
  <si>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</si>
  <si>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</si>
  <si>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</si>
  <si>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</si>
  <si>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</si>
  <si>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</si>
  <si>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</si>
  <si>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</si>
  <si>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</si>
  <si>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</si>
  <si>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</si>
  <si>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</si>
  <si>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</si>
  <si>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</si>
  <si>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</si>
  <si>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</si>
  <si>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</si>
  <si>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</si>
  <si>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</si>
  <si>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</si>
  <si>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</si>
  <si>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</si>
  <si>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</si>
  <si>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</si>
  <si>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</si>
  <si>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</si>
  <si>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</si>
  <si>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</si>
  <si>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</si>
  <si>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</si>
  <si>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</si>
  <si>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</si>
  <si>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</si>
  <si>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</si>
  <si>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</si>
  <si>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</si>
  <si>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</si>
  <si>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</si>
  <si>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</si>
  <si>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</si>
  <si>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</si>
  <si>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</si>
  <si>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</si>
  <si>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</si>
  <si>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</si>
  <si>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</si>
  <si>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</si>
  <si>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</si>
  <si>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</si>
  <si>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</si>
  <si>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</si>
  <si>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</si>
  <si>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</si>
  <si>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</si>
  <si>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</si>
  <si>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</si>
  <si>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</si>
  <si>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</si>
  <si>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</si>
  <si>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</si>
  <si>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</si>
  <si>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</si>
  <si>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</si>
  <si>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</si>
  <si>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</si>
  <si>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</si>
  <si>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</si>
  <si>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</si>
  <si>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</si>
  <si>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</si>
  <si>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</si>
  <si>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</si>
  <si>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</si>
  <si>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</si>
  <si>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</si>
  <si>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</si>
  <si>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</si>
  <si>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</si>
  <si>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</si>
  <si>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</si>
  <si>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</si>
  <si>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</si>
  <si>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</si>
  <si>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</si>
  <si>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</si>
  <si>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</si>
  <si>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</si>
  <si>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</si>
  <si>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</si>
  <si>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</si>
  <si>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</si>
  <si>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</si>
  <si>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</si>
  <si>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</si>
  <si>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</si>
  <si>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</si>
  <si>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</si>
  <si>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</si>
  <si>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</si>
  <si>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</si>
  <si>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</si>
  <si>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</si>
  <si>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</si>
  <si>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</si>
  <si>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</si>
  <si>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</si>
  <si>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</si>
  <si>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</si>
  <si>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</si>
  <si>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</si>
  <si>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</si>
  <si>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</si>
  <si>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</si>
  <si>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</si>
  <si>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</si>
  <si>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</si>
  <si>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</si>
  <si>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</si>
  <si>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</si>
  <si>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</si>
  <si>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</si>
  <si>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</si>
  <si>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</si>
  <si>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</si>
  <si>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</si>
  <si>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</si>
  <si>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</si>
  <si>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</si>
  <si>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</si>
  <si>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</si>
  <si>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</si>
  <si>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</si>
  <si>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</si>
  <si>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</si>
  <si>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</si>
  <si>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</si>
  <si>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</si>
  <si>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</si>
  <si>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</si>
  <si>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</si>
  <si>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</si>
  <si>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</si>
  <si>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</si>
  <si>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</si>
  <si>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</si>
  <si>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</si>
  <si>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</si>
  <si>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</si>
  <si>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</si>
  <si>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</si>
  <si>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</si>
  <si>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</si>
  <si>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</si>
  <si>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</si>
  <si>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</si>
  <si>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</si>
  <si>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</si>
  <si>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</si>
  <si>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</si>
  <si>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</si>
  <si>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</si>
  <si>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</si>
  <si>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</si>
  <si>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</si>
  <si>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</si>
  <si>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</si>
  <si>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</si>
  <si>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</si>
  <si>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</si>
  <si>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</si>
  <si>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</si>
  <si>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</si>
  <si>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</si>
  <si>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</si>
  <si>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</si>
  <si>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</si>
  <si>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</si>
  <si>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</si>
  <si>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</si>
  <si>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</si>
  <si>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</si>
  <si>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</si>
  <si>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</si>
  <si>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</si>
  <si>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</si>
  <si>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</si>
  <si>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</si>
  <si>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</si>
  <si>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</si>
  <si>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</si>
  <si>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</si>
  <si>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</si>
  <si>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</si>
  <si>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</si>
  <si>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</si>
  <si>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</si>
  <si>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</si>
  <si>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</si>
  <si>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</si>
  <si>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</si>
  <si>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</si>
  <si>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</si>
  <si>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</si>
  <si>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</si>
  <si>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</si>
  <si>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</si>
  <si>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</si>
  <si>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</si>
  <si>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</si>
  <si>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</si>
  <si>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</si>
  <si>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</si>
  <si>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</si>
  <si>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</si>
  <si>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</si>
  <si>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</si>
  <si>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</si>
  <si>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</si>
  <si>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</si>
  <si>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</si>
  <si>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</si>
  <si>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</si>
  <si>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</si>
  <si>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</si>
  <si>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</si>
  <si>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</si>
  <si>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</si>
  <si>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</si>
  <si>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</si>
  <si>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</si>
  <si>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</si>
  <si>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</si>
  <si>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</si>
  <si>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</si>
  <si>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</si>
  <si>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</si>
  <si>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</si>
  <si>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</si>
  <si>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</si>
  <si>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</si>
  <si>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</si>
  <si>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</si>
  <si>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</si>
  <si>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</si>
  <si>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</si>
  <si>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</si>
  <si>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</si>
  <si>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</si>
  <si>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</si>
  <si>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</si>
  <si>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</si>
  <si>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</si>
  <si>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</si>
  <si>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</si>
  <si>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</si>
  <si>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</si>
  <si>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</si>
  <si>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</si>
  <si>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</si>
  <si>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</si>
  <si>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</si>
  <si>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</si>
  <si>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</si>
  <si>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</si>
  <si>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</si>
  <si>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</si>
  <si>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</si>
  <si>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</si>
  <si>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</si>
  <si>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</si>
  <si>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</si>
  <si>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</si>
  <si>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</si>
  <si>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</si>
  <si>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</si>
  <si>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</si>
  <si>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</si>
  <si>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</si>
  <si>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</si>
  <si>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</si>
  <si>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</si>
  <si>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</si>
  <si>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</si>
  <si>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</si>
  <si>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</si>
  <si>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</si>
  <si>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</si>
  <si>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</si>
  <si>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</si>
  <si>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</si>
  <si>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</si>
  <si>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</si>
  <si>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</si>
  <si>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</si>
  <si>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</si>
  <si>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</si>
  <si>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</si>
  <si>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</si>
  <si>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</si>
  <si>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</si>
  <si>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</si>
  <si>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</si>
  <si>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</si>
  <si>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</si>
  <si>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</si>
  <si>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</si>
  <si>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</si>
  <si>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</si>
  <si>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</si>
  <si>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</si>
  <si>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</si>
  <si>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</si>
  <si>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</si>
  <si>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</si>
  <si>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</si>
  <si>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</si>
  <si>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</si>
  <si>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</si>
  <si>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</si>
  <si>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</si>
  <si>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</si>
  <si>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</si>
  <si>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</si>
  <si>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</si>
  <si>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</si>
  <si>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</si>
  <si>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</si>
  <si>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</si>
  <si>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</si>
  <si>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</si>
  <si>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</si>
  <si>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</si>
  <si>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</si>
  <si>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</si>
  <si>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</si>
  <si>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</si>
  <si>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</si>
  <si>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</si>
  <si>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</si>
  <si>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</si>
  <si>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</si>
  <si>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</si>
  <si>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</si>
  <si>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</si>
  <si>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</si>
  <si>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</si>
  <si>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</si>
  <si>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</si>
  <si>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</si>
  <si>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</si>
  <si>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</si>
  <si>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</si>
  <si>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</si>
  <si>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</si>
  <si>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</si>
  <si>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</si>
  <si>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</si>
  <si>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</si>
  <si>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</si>
  <si>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</si>
  <si>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</si>
  <si>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</si>
  <si>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</si>
  <si>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</si>
  <si>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</si>
  <si>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</si>
  <si>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</si>
  <si>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</si>
  <si>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</si>
  <si>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</si>
  <si>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</si>
  <si>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</si>
  <si>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</si>
  <si>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</si>
  <si>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</si>
  <si>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</si>
  <si>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</si>
  <si>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</si>
  <si>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</si>
  <si>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</si>
  <si>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</si>
  <si>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</si>
  <si>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</si>
  <si>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</si>
  <si>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</si>
  <si>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</si>
  <si>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</si>
  <si>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</si>
  <si>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</si>
  <si>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</si>
  <si>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</si>
  <si>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</si>
  <si>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</si>
  <si>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</si>
  <si>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</si>
  <si>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</si>
  <si>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</si>
  <si>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</si>
  <si>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</si>
  <si>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</si>
  <si>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</si>
  <si>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</si>
  <si>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</si>
  <si>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</si>
  <si>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</si>
  <si>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</si>
  <si>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</si>
  <si>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</si>
  <si>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</si>
  <si>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</si>
  <si>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</si>
  <si>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</si>
  <si>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</si>
  <si>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</si>
  <si>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</si>
  <si>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</si>
  <si>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</si>
  <si>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</si>
  <si>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</si>
  <si>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</si>
  <si>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</si>
  <si>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</si>
  <si>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</si>
  <si>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</si>
  <si>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</si>
  <si>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</si>
  <si>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</si>
  <si>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</si>
  <si>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</si>
  <si>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</si>
  <si>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</si>
  <si>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</si>
  <si>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</si>
  <si>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</si>
  <si>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</si>
  <si>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</si>
  <si>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</si>
  <si>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</si>
  <si>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</si>
  <si>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</si>
  <si>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</si>
  <si>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</si>
  <si>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</si>
  <si>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</si>
  <si>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</si>
  <si>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</si>
  <si>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</si>
  <si>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</si>
  <si>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</si>
  <si>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</si>
  <si>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</si>
  <si>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</si>
  <si>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</si>
  <si>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</si>
  <si>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</si>
  <si>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</si>
  <si>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</si>
  <si>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</si>
  <si>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</si>
  <si>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</si>
  <si>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</si>
  <si>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</si>
  <si>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</si>
  <si>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</si>
  <si>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</si>
  <si>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</si>
  <si>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</si>
  <si>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</si>
  <si>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</si>
  <si>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</si>
  <si>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</si>
  <si>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</si>
  <si>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</si>
  <si>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</si>
  <si>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</si>
  <si>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</si>
  <si>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</si>
  <si>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</si>
  <si>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</si>
  <si>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</si>
  <si>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</si>
  <si>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</si>
  <si>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</si>
  <si>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</si>
  <si>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</si>
  <si>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</si>
  <si>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</si>
  <si>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</si>
  <si>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</si>
  <si>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</si>
  <si>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</si>
  <si>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</si>
  <si>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</si>
  <si>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</si>
  <si>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</si>
  <si>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</si>
  <si>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</si>
  <si>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</si>
  <si>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</si>
  <si>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</si>
  <si>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</si>
  <si>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</si>
  <si>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</si>
  <si>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</si>
  <si>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</si>
  <si>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</si>
  <si>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</si>
  <si>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</si>
  <si>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</si>
  <si>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</si>
  <si>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</si>
  <si>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</si>
  <si>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</si>
  <si>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</si>
  <si>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</si>
  <si>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</si>
  <si>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</si>
  <si>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</si>
  <si>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</si>
  <si>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</si>
  <si>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</si>
  <si>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</si>
  <si>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</si>
  <si>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</si>
  <si>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</si>
  <si>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</si>
  <si>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</si>
  <si>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</si>
  <si>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</si>
  <si>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</si>
  <si>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</si>
  <si>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</si>
  <si>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</si>
  <si>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</si>
  <si>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</si>
  <si>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</si>
  <si>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</si>
  <si>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</si>
  <si>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</si>
  <si>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</si>
  <si>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</si>
  <si>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</si>
  <si>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</si>
  <si>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</si>
  <si>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</si>
  <si>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</si>
  <si>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</si>
  <si>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</si>
  <si>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</si>
  <si>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</si>
  <si>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</si>
  <si>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</si>
  <si>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</si>
  <si>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</si>
  <si>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</si>
  <si>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</si>
  <si>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</si>
  <si>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</si>
  <si>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</si>
  <si>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</si>
  <si>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</si>
  <si>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</si>
  <si>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</si>
  <si>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</si>
  <si>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</si>
  <si>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</si>
  <si>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</si>
  <si>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</si>
  <si>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</si>
  <si>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</si>
  <si>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</si>
  <si>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</si>
  <si>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</si>
  <si>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</si>
  <si>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</si>
  <si>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</si>
  <si>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</si>
  <si>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</si>
  <si>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</si>
  <si>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</si>
  <si>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</si>
  <si>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</si>
  <si>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</si>
  <si>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</si>
  <si>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</si>
  <si>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</si>
  <si>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</si>
  <si>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</si>
  <si>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</si>
  <si>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</si>
  <si>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</si>
  <si>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</si>
  <si>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</si>
  <si>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</si>
  <si>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</si>
  <si>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</si>
  <si>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</si>
  <si>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</si>
  <si>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</si>
  <si>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</si>
  <si>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</si>
  <si>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</si>
  <si>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</si>
  <si>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</si>
  <si>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</si>
  <si>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</si>
  <si>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</si>
  <si>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</si>
  <si>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</si>
  <si>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</si>
  <si>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</si>
  <si>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</si>
  <si>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</si>
  <si>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</si>
  <si>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</si>
  <si>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</si>
  <si>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</si>
  <si>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</si>
  <si>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</si>
  <si>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</si>
  <si>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</si>
  <si>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</si>
  <si>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</si>
  <si>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</si>
  <si>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</si>
  <si>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</si>
  <si>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</si>
  <si>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</si>
  <si>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</si>
  <si>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</si>
  <si>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</si>
  <si>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</si>
  <si>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</si>
  <si>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</si>
  <si>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</si>
  <si>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</si>
  <si>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</si>
  <si>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</si>
  <si>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</si>
  <si>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</si>
  <si>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</si>
  <si>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</si>
  <si>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</si>
  <si>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</si>
  <si>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</si>
  <si>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</si>
  <si>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</si>
  <si>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</si>
  <si>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</si>
  <si>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</si>
  <si>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</si>
  <si>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</si>
  <si>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</si>
  <si>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</si>
  <si>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</si>
  <si>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</si>
  <si>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</si>
  <si>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</si>
  <si>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</si>
  <si>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</si>
  <si>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</si>
  <si>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</si>
  <si>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</si>
  <si>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</si>
  <si>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</si>
  <si>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</si>
  <si>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</si>
  <si>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</si>
  <si>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</si>
  <si>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</si>
  <si>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</si>
  <si>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</si>
  <si>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</si>
  <si>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</si>
  <si>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</si>
  <si>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</si>
  <si>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</si>
  <si>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</si>
  <si>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</si>
  <si>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</si>
  <si>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</si>
  <si>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</si>
  <si>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</si>
  <si>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</si>
  <si>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</si>
  <si>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</si>
  <si>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</si>
  <si>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</si>
  <si>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</si>
  <si>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</si>
  <si>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</si>
  <si>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</si>
  <si>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</si>
  <si>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</si>
  <si>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</si>
  <si>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</si>
  <si>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</si>
  <si>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</si>
  <si>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</si>
  <si>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</si>
  <si>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</si>
  <si>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</si>
  <si>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</si>
  <si>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</si>
  <si>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</si>
  <si>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</si>
  <si>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</si>
  <si>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</si>
  <si>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</si>
  <si>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</si>
  <si>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</si>
  <si>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</si>
  <si>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</si>
  <si>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</si>
  <si>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</si>
  <si>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</si>
  <si>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</si>
  <si>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</si>
  <si>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</si>
  <si>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</si>
  <si>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</si>
  <si>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</si>
  <si>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</si>
  <si>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</si>
  <si>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</si>
  <si>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</si>
  <si>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</si>
  <si>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</si>
  <si>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</si>
  <si>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</si>
  <si>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</si>
  <si>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</si>
  <si>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</si>
  <si>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</si>
  <si>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</si>
  <si>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</si>
  <si>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</si>
  <si>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</si>
  <si>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</si>
  <si>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</si>
  <si>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</si>
  <si>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</si>
  <si>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</si>
  <si>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</si>
  <si>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</si>
  <si>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</si>
  <si>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</si>
  <si>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</si>
  <si>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</si>
  <si>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</si>
  <si>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</si>
  <si>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</si>
  <si>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</si>
  <si>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</si>
  <si>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</si>
  <si>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</si>
  <si>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</si>
  <si>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</si>
  <si>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</si>
  <si>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</si>
  <si>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</si>
  <si>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</si>
  <si>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</si>
  <si>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</si>
  <si>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</si>
  <si>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</si>
  <si>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</si>
  <si>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</si>
  <si>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</si>
  <si>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</si>
  <si>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</si>
  <si>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</si>
  <si>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</si>
  <si>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</si>
  <si>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</si>
  <si>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</si>
  <si>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</si>
  <si>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</si>
  <si>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</si>
  <si>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</si>
  <si>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</si>
  <si>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</si>
  <si>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</si>
  <si>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</si>
  <si>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</si>
  <si>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</si>
  <si>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</si>
  <si>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</si>
  <si>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</si>
  <si>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</si>
  <si>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</si>
  <si>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</si>
  <si>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</si>
  <si>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</si>
  <si>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</si>
  <si>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</si>
  <si>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</si>
  <si>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</si>
  <si>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</si>
  <si>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</si>
  <si>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</si>
  <si>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</si>
  <si>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</si>
  <si>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</si>
  <si>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</si>
  <si>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</si>
  <si>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</si>
  <si>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</si>
  <si>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</si>
  <si>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</si>
  <si>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</si>
  <si>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</si>
  <si>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</si>
  <si>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</si>
  <si>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</si>
  <si>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</si>
  <si>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</si>
  <si>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</si>
  <si>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</si>
  <si>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</si>
  <si>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</si>
  <si>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</si>
  <si>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</si>
  <si>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</si>
  <si>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</si>
  <si>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</si>
  <si>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</si>
  <si>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</si>
  <si>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</si>
  <si>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</si>
  <si>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</si>
  <si>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</si>
  <si>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</si>
  <si>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</si>
  <si>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</si>
  <si>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</si>
  <si>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</si>
  <si>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</si>
  <si>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</si>
  <si>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</si>
  <si>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</si>
  <si>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</si>
  <si>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</si>
  <si>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</si>
  <si>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</si>
  <si>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</si>
  <si>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</si>
  <si>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</si>
  <si>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</si>
  <si>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</si>
  <si>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</si>
  <si>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</si>
  <si>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</si>
  <si>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</si>
  <si>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</si>
  <si>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</si>
  <si>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</si>
  <si>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</si>
  <si>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</si>
  <si>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</si>
  <si>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</si>
  <si>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</si>
  <si>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</si>
  <si>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</si>
  <si>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</si>
  <si>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</si>
  <si>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</si>
  <si>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</si>
  <si>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</si>
  <si>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</si>
  <si>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</si>
  <si>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</si>
  <si>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</si>
  <si>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</si>
  <si>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</si>
  <si>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</si>
  <si>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</si>
  <si>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</si>
  <si>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</si>
  <si>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</si>
  <si>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</si>
  <si>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</si>
  <si>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</si>
  <si>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</si>
  <si>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</si>
  <si>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</si>
  <si>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</si>
  <si>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</si>
  <si>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</si>
  <si>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</si>
  <si>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</si>
  <si>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</si>
  <si>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</si>
  <si>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</si>
  <si>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</si>
  <si>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</si>
  <si>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</si>
  <si>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</si>
  <si>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</si>
  <si>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</si>
  <si>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</si>
  <si>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</si>
  <si>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</si>
  <si>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</si>
  <si>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</si>
  <si>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</si>
  <si>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</si>
  <si>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</si>
  <si>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</si>
  <si>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</si>
  <si>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</si>
  <si>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</si>
  <si>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</si>
  <si>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</si>
  <si>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</si>
  <si>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</si>
  <si>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</si>
  <si>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</si>
  <si>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</si>
  <si>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</si>
  <si>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</si>
  <si>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</si>
  <si>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</si>
  <si>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</si>
  <si>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</si>
  <si>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</si>
  <si>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</si>
  <si>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</si>
  <si>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</si>
  <si>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</si>
  <si>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</si>
  <si>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</si>
  <si>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</si>
  <si>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</si>
  <si>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</si>
  <si>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</si>
  <si>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</si>
  <si>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</si>
  <si>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</si>
  <si>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</si>
  <si>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</si>
  <si>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</si>
  <si>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</si>
  <si>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</si>
  <si>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</si>
  <si>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</si>
  <si>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</si>
  <si>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</si>
  <si>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</si>
  <si>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</si>
  <si>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</si>
  <si>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</si>
  <si>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</si>
  <si>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</si>
  <si>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</si>
  <si>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</si>
  <si>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</si>
  <si>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</si>
  <si>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</si>
  <si>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</si>
  <si>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</si>
  <si>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</si>
  <si>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</si>
  <si>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</si>
  <si>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</si>
  <si>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</si>
  <si>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</si>
  <si>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</si>
  <si>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</si>
  <si>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</si>
  <si>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</si>
  <si>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</si>
  <si>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</si>
  <si>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</si>
  <si>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</si>
  <si>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</si>
  <si>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</si>
  <si>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</si>
  <si>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</si>
  <si>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</si>
  <si>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</si>
  <si>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</si>
  <si>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</si>
  <si>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</si>
  <si>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</si>
  <si>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</si>
  <si>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</si>
  <si>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</si>
  <si>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</si>
  <si>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</si>
  <si>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</si>
  <si>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</si>
  <si>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</si>
  <si>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</si>
  <si>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</si>
  <si>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</si>
  <si>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</si>
  <si>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</si>
  <si>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</si>
  <si>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</si>
  <si>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</si>
  <si>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</si>
  <si>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</si>
  <si>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</si>
  <si>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</si>
  <si>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</si>
  <si>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</si>
  <si>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</si>
  <si>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</si>
  <si>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</si>
  <si>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</si>
  <si>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</si>
  <si>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</si>
  <si>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</si>
  <si>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</si>
  <si>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</si>
  <si>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</si>
  <si>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</si>
  <si>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</si>
  <si>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</si>
  <si>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</si>
  <si>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</si>
  <si>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</si>
  <si>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</si>
  <si>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</si>
  <si>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</si>
  <si>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</si>
  <si>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</si>
  <si>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</si>
  <si>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</si>
  <si>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</si>
  <si>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</si>
  <si>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</si>
  <si>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</si>
  <si>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</si>
  <si>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</si>
  <si>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</si>
  <si>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</si>
  <si>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</si>
  <si>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</si>
  <si>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</si>
  <si>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</si>
  <si>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</si>
  <si>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</si>
  <si>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</si>
  <si>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</si>
  <si>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</si>
  <si>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</si>
  <si>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</si>
  <si>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</si>
  <si>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</si>
  <si>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</si>
  <si>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</si>
  <si>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</si>
  <si>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</si>
  <si>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</si>
  <si>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</si>
  <si>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</si>
  <si>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</si>
  <si>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</si>
  <si>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</si>
  <si>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</si>
  <si>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</si>
  <si>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</si>
  <si>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</si>
  <si>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</si>
  <si>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</si>
  <si>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</si>
  <si>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</si>
  <si>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</si>
  <si>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</si>
  <si>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</si>
  <si>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</si>
  <si>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</si>
  <si>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</si>
  <si>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</si>
  <si>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</si>
  <si>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</si>
  <si>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</si>
  <si>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</si>
  <si>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</si>
  <si>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</si>
  <si>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</si>
  <si>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</si>
  <si>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</si>
  <si>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</si>
  <si>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</si>
  <si>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</si>
  <si>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</si>
  <si>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</si>
  <si>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</si>
  <si>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</si>
  <si>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</si>
  <si>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</si>
  <si>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</si>
  <si>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</si>
  <si>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</si>
  <si>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</si>
  <si>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</si>
  <si>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</si>
  <si>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</si>
  <si>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</si>
  <si>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</si>
  <si>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</si>
  <si>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</si>
  <si>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</si>
  <si>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</si>
  <si>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</si>
  <si>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</si>
  <si>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</si>
  <si>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</si>
  <si>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</si>
  <si>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</si>
  <si>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</si>
  <si>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</si>
  <si>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</si>
  <si>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</si>
  <si>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</si>
  <si>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</si>
  <si>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</si>
  <si>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</si>
  <si>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</si>
  <si>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</si>
  <si>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</si>
  <si>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</si>
  <si>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</si>
  <si>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</si>
  <si>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</si>
  <si>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</si>
  <si>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</si>
  <si>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</si>
  <si>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</si>
  <si>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</si>
  <si>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</si>
  <si>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</si>
  <si>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</si>
  <si>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</si>
  <si>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</si>
  <si>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</si>
  <si>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</si>
  <si>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</si>
  <si>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</si>
  <si>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</si>
  <si>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</si>
  <si>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</si>
  <si>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</si>
  <si>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</si>
  <si>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</si>
  <si>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</si>
  <si>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</si>
  <si>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</si>
  <si>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</si>
  <si>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</si>
  <si>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</si>
  <si>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</si>
  <si>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</si>
  <si>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</si>
  <si>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</si>
  <si>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</si>
  <si>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</si>
  <si>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</si>
  <si>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</si>
  <si>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</si>
  <si>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</si>
  <si>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</si>
  <si>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</si>
  <si>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</si>
  <si>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</si>
  <si>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</si>
  <si>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</si>
  <si>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</si>
  <si>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</si>
  <si>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</si>
  <si>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</si>
  <si>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</si>
  <si>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</si>
  <si>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</si>
  <si>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</si>
  <si>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</si>
  <si>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</si>
  <si>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</si>
  <si>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</si>
  <si>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</si>
  <si>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</si>
  <si>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</si>
  <si>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</si>
  <si>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</si>
  <si>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</si>
  <si>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</si>
  <si>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</si>
  <si>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</si>
  <si>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</si>
  <si>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</si>
  <si>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</si>
  <si>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</si>
  <si>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</si>
  <si>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</si>
  <si>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</si>
  <si>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</si>
  <si>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</si>
  <si>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</si>
  <si>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</si>
  <si>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</si>
  <si>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</si>
  <si>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</si>
  <si>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</si>
  <si>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</si>
  <si>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</si>
  <si>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</si>
  <si>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</si>
  <si>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</si>
  <si>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</si>
  <si>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</si>
  <si>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</si>
  <si>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</si>
  <si>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</si>
  <si>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</si>
  <si>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</si>
  <si>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</si>
  <si>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</si>
  <si>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</si>
  <si>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</si>
  <si>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</si>
  <si>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</si>
  <si>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</si>
  <si>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</si>
  <si>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</si>
  <si>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</si>
  <si>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</si>
  <si>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</si>
  <si>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</si>
  <si>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</si>
  <si>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</si>
  <si>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</si>
  <si>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</si>
  <si>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</si>
  <si>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</si>
  <si>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</si>
  <si>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</si>
  <si>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</si>
  <si>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</si>
  <si>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</si>
  <si>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</si>
  <si>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</si>
  <si>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</si>
  <si>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</si>
  <si>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</si>
  <si>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</si>
  <si>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</si>
  <si>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</si>
  <si>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</si>
  <si>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</si>
  <si>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</si>
  <si>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</si>
  <si>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</si>
  <si>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</si>
  <si>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</si>
  <si>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</si>
  <si>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</si>
  <si>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</si>
  <si>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</si>
  <si>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</si>
  <si>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</si>
  <si>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</si>
  <si>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</si>
  <si>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</si>
  <si>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</si>
  <si>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</si>
  <si>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</si>
  <si>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</si>
  <si>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</si>
  <si>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</si>
  <si>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</si>
  <si>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</si>
  <si>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</si>
  <si>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</si>
  <si>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</si>
  <si>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</si>
  <si>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</si>
  <si>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</si>
  <si>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</si>
  <si>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</si>
  <si>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</si>
  <si>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</si>
  <si>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</si>
  <si>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</si>
  <si>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</si>
  <si>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</si>
  <si>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</si>
  <si>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</si>
  <si>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</si>
  <si>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</si>
  <si>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</si>
  <si>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</si>
  <si>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</si>
  <si>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</si>
  <si>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</si>
  <si>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</si>
  <si>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</si>
  <si>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</si>
  <si>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</si>
  <si>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</si>
  <si>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</si>
  <si>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</si>
  <si>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</si>
  <si>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</si>
  <si>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</si>
  <si>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</si>
  <si>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</si>
  <si>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</si>
  <si>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</si>
  <si>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</si>
  <si>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</si>
  <si>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</si>
  <si>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</si>
  <si>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</si>
  <si>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</si>
  <si>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</si>
  <si>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</si>
  <si>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</si>
  <si>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</si>
  <si>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</si>
  <si>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</si>
  <si>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</si>
  <si>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</si>
  <si>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</si>
  <si>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</si>
  <si>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</si>
  <si>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</si>
  <si>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</si>
  <si>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</si>
  <si>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</si>
  <si>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</si>
  <si>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</si>
  <si>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</si>
  <si>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</si>
  <si>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</si>
  <si>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</si>
  <si>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</si>
  <si>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</si>
  <si>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</si>
  <si>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</si>
  <si>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</si>
  <si>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</si>
  <si>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</si>
  <si>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</si>
  <si>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</si>
  <si>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</si>
  <si>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</si>
  <si>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</si>
  <si>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</si>
  <si>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</si>
  <si>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</si>
  <si>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</si>
  <si>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</si>
  <si>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</si>
  <si>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</si>
  <si>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</si>
  <si>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</si>
  <si>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</si>
  <si>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</si>
  <si>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</si>
  <si>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</si>
  <si>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</si>
  <si>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</si>
  <si>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</si>
  <si>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</si>
  <si>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</si>
  <si>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</si>
  <si>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</si>
  <si>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</si>
  <si>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</si>
  <si>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</si>
  <si>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</si>
  <si>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</si>
  <si>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</si>
  <si>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</si>
  <si>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</si>
  <si>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</si>
  <si>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</si>
  <si>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</si>
  <si>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</si>
  <si>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</si>
  <si>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</si>
  <si>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</si>
  <si>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</si>
  <si>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</si>
  <si>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</si>
  <si>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</si>
  <si>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</si>
  <si>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</si>
  <si>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</si>
  <si>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</si>
  <si>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</si>
  <si>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</si>
  <si>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</si>
  <si>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</si>
  <si>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</si>
  <si>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</si>
  <si>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</si>
  <si>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</si>
  <si>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</si>
  <si>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</si>
  <si>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</si>
  <si>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</si>
  <si>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</si>
  <si>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</si>
  <si>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</si>
  <si>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</si>
  <si>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</si>
  <si>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</si>
  <si>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</si>
  <si>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</si>
  <si>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</si>
  <si>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</si>
  <si>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</si>
  <si>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</si>
  <si>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</si>
  <si>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</si>
  <si>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</si>
  <si>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</si>
  <si>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</si>
  <si>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</si>
  <si>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</si>
  <si>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</si>
  <si>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</si>
  <si>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</si>
  <si>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</si>
  <si>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</si>
  <si>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</si>
  <si>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</si>
  <si>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</si>
  <si>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</si>
  <si>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</si>
  <si>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</si>
  <si>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</si>
  <si>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</si>
  <si>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</si>
  <si>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</si>
  <si>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</si>
  <si>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</si>
  <si>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</si>
  <si>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</si>
  <si>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</si>
  <si>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</si>
  <si>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</si>
  <si>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</si>
  <si>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</si>
  <si>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</si>
  <si>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</si>
  <si>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</si>
  <si>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</si>
  <si>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</si>
  <si>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</si>
  <si>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</si>
  <si>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</si>
  <si>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</si>
  <si>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</si>
  <si>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</si>
  <si>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</si>
  <si>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</si>
  <si>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</si>
  <si>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</si>
  <si>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</si>
  <si>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</si>
  <si>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</si>
  <si>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</si>
  <si>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</si>
  <si>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</si>
  <si>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</si>
  <si>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</si>
  <si>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</si>
  <si>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</si>
  <si>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</si>
  <si>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</si>
  <si>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</si>
  <si>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</si>
  <si>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</si>
  <si>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</si>
  <si>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</si>
  <si>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</si>
  <si>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</si>
  <si>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</si>
  <si>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</si>
  <si>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</si>
  <si>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</si>
  <si>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</si>
  <si>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</si>
  <si>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</si>
  <si>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</si>
  <si>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</si>
  <si>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</si>
  <si>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</si>
  <si>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</si>
  <si>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</si>
  <si>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</si>
  <si>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</si>
  <si>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</si>
  <si>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</si>
  <si>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</si>
  <si>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</si>
  <si>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</si>
  <si>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</si>
  <si>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</si>
  <si>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</si>
  <si>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</si>
  <si>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</si>
  <si>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</si>
  <si>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</si>
  <si>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</si>
  <si>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</si>
  <si>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</si>
  <si>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</si>
  <si>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</si>
  <si>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</si>
  <si>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</si>
  <si>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</si>
  <si>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</si>
  <si>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</si>
  <si>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</si>
  <si>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</si>
  <si>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</si>
  <si>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</si>
  <si>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</si>
  <si>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</si>
  <si>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</si>
  <si>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</si>
  <si>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</si>
  <si>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</si>
  <si>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</si>
  <si>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</si>
  <si>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</si>
  <si>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</si>
  <si>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</si>
  <si>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</si>
  <si>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</si>
  <si>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</si>
  <si>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</si>
  <si>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</si>
  <si>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</si>
  <si>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</si>
  <si>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</si>
  <si>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</si>
  <si>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</si>
  <si>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</si>
  <si>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</si>
  <si>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</si>
  <si>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</si>
  <si>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</si>
  <si>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</si>
  <si>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</si>
  <si>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</si>
  <si>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</si>
  <si>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</si>
  <si>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</si>
  <si>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</si>
  <si>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</si>
  <si>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</si>
  <si>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</si>
  <si>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</si>
  <si>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</si>
  <si>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</si>
  <si>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</si>
  <si>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</si>
  <si>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</si>
  <si>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</si>
  <si>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</si>
  <si>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</si>
  <si>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</si>
  <si>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</si>
  <si>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</si>
  <si>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</si>
  <si>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</si>
  <si>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</si>
  <si>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</si>
  <si>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</si>
  <si>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</si>
  <si>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</si>
  <si>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</si>
  <si>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</si>
  <si>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</si>
  <si>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</si>
  <si>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</si>
  <si>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</si>
  <si>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</si>
  <si>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</si>
  <si>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</si>
  <si>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</si>
  <si>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</si>
  <si>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</si>
  <si>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</si>
  <si>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</si>
  <si>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</si>
  <si>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</si>
  <si>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</si>
  <si>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</si>
  <si>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</si>
  <si>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</si>
  <si>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</si>
  <si>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</si>
  <si>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</si>
  <si>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</si>
  <si>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</si>
  <si>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</si>
  <si>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</si>
  <si>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</si>
  <si>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</si>
  <si>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</si>
  <si>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</si>
  <si>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</si>
  <si>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</si>
  <si>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</si>
  <si>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</si>
  <si>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</si>
  <si>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</si>
  <si>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</si>
  <si>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</si>
  <si>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</si>
  <si>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</si>
  <si>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</si>
  <si>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</si>
  <si>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</si>
  <si>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</si>
  <si>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</si>
  <si>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</si>
  <si>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</si>
  <si>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</si>
  <si>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</si>
  <si>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</si>
  <si>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</si>
  <si>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</si>
  <si>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</si>
  <si>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</si>
  <si>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</si>
  <si>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</si>
  <si>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</si>
  <si>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</si>
  <si>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</si>
  <si>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</si>
  <si>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</si>
  <si>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</si>
  <si>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</si>
  <si>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</si>
  <si>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</si>
  <si>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</si>
  <si>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</si>
  <si>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</si>
  <si>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</si>
  <si>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</si>
  <si>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</si>
  <si>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</si>
  <si>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</si>
  <si>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</si>
  <si>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</si>
  <si>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</si>
  <si>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</si>
  <si>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</si>
  <si>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</si>
  <si>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</si>
  <si>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</si>
  <si>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</si>
  <si>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</si>
  <si>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</si>
  <si>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</si>
  <si>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</si>
  <si>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</si>
  <si>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</si>
  <si>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</si>
  <si>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</si>
  <si>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</si>
  <si>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</si>
  <si>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</si>
  <si>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</si>
  <si>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</si>
  <si>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</si>
  <si>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</si>
  <si>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</si>
  <si>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</si>
  <si>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</si>
  <si>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</si>
  <si>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</si>
  <si>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</si>
  <si>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</si>
  <si>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</si>
  <si>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</si>
  <si>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</si>
  <si>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</si>
  <si>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</si>
  <si>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</si>
  <si>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</si>
  <si>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</si>
  <si>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</si>
  <si>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</si>
  <si>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</si>
  <si>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</si>
  <si>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</si>
  <si>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</si>
  <si>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</si>
  <si>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</si>
  <si>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</si>
  <si>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</si>
  <si>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</si>
  <si>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</si>
  <si>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</si>
  <si>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</si>
  <si>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</si>
  <si>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</si>
  <si>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</si>
  <si>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</si>
  <si>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</si>
  <si>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</si>
  <si>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</si>
  <si>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</si>
  <si>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</si>
  <si>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</si>
  <si>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</si>
  <si>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</si>
  <si>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</si>
  <si>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</si>
  <si>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</si>
  <si>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</si>
  <si>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</si>
  <si>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</si>
  <si>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</si>
  <si>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</si>
  <si>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</si>
  <si>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</si>
  <si>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</si>
  <si>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</si>
  <si>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</si>
  <si>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</si>
  <si>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</si>
  <si>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</si>
  <si>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</si>
  <si>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</si>
  <si>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</si>
  <si>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</si>
  <si>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</si>
  <si>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</si>
  <si>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</si>
  <si>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</si>
  <si>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</si>
  <si>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</si>
  <si>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</si>
  <si>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</si>
  <si>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</si>
  <si>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</si>
  <si>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</si>
  <si>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</si>
  <si>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</si>
  <si>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</si>
  <si>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</si>
  <si>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</si>
  <si>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</si>
  <si>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</si>
  <si>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</si>
  <si>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</si>
  <si>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</si>
  <si>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</si>
  <si>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</si>
  <si>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</si>
  <si>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</si>
  <si>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</si>
  <si>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</si>
  <si>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</si>
  <si>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</si>
  <si>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</si>
  <si>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</si>
  <si>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</si>
  <si>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</si>
  <si>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</si>
  <si>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</si>
  <si>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</si>
  <si>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</si>
  <si>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</si>
  <si>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</si>
  <si>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</si>
  <si>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</si>
  <si>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</si>
  <si>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</si>
  <si>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</si>
  <si>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</si>
  <si>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</si>
  <si>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</si>
  <si>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</si>
  <si>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</si>
  <si>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</si>
  <si>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</si>
  <si>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</si>
  <si>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</si>
  <si>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</si>
  <si>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</si>
  <si>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</si>
  <si>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</si>
  <si>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</si>
  <si>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</si>
  <si>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</si>
  <si>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</si>
  <si>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</si>
  <si>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</si>
  <si>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</si>
  <si>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</si>
  <si>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</si>
  <si>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</si>
  <si>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</si>
  <si>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</si>
  <si>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</si>
  <si>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</si>
  <si>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</si>
  <si>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</si>
  <si>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</si>
  <si>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</si>
  <si>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</si>
  <si>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</si>
  <si>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</si>
  <si>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</si>
  <si>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</si>
  <si>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</si>
  <si>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</si>
  <si>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</si>
  <si>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</si>
  <si>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</si>
  <si>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</si>
  <si>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</si>
  <si>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</si>
  <si>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</si>
  <si>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</si>
  <si>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</si>
  <si>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</si>
  <si>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</si>
  <si>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</si>
  <si>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</si>
  <si>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</si>
  <si>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</si>
  <si>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</si>
  <si>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</si>
  <si>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</si>
  <si>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</si>
  <si>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</si>
  <si>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</si>
  <si>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</si>
  <si>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</si>
  <si>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</si>
  <si>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</si>
  <si>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</si>
  <si>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</si>
  <si>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</si>
  <si>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</si>
  <si>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</si>
  <si>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</si>
  <si>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</si>
  <si>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</si>
  <si>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</si>
  <si>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</si>
  <si>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</si>
  <si>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</si>
  <si>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</si>
  <si>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</si>
  <si>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</si>
  <si>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</si>
  <si>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</si>
  <si>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</si>
  <si>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</si>
  <si>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</si>
  <si>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</si>
  <si>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</si>
  <si>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</si>
  <si>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</si>
  <si>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</si>
  <si>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</si>
  <si>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</si>
  <si>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</si>
  <si>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</si>
  <si>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</si>
  <si>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</si>
  <si>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</si>
  <si>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</si>
  <si>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</si>
  <si>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</si>
  <si>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</si>
  <si>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</si>
  <si>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</si>
  <si>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</si>
  <si>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</si>
  <si>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</si>
  <si>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</si>
  <si>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</si>
  <si>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</si>
  <si>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</si>
  <si>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</si>
  <si>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</si>
  <si>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</si>
  <si>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</si>
  <si>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</si>
  <si>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</si>
  <si>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</si>
  <si>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</si>
  <si>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</si>
  <si>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</si>
  <si>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</si>
  <si>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</si>
  <si>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</si>
  <si>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</si>
  <si>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</si>
  <si>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</si>
  <si>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</si>
  <si>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</si>
  <si>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</si>
  <si>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</si>
  <si>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</si>
  <si>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</si>
  <si>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</si>
  <si>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</si>
  <si>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</si>
  <si>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</si>
  <si>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</si>
  <si>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</si>
  <si>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</si>
  <si>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</si>
  <si>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</si>
  <si>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</si>
  <si>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</si>
  <si>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</si>
  <si>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</si>
  <si>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</si>
  <si>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</si>
  <si>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</si>
  <si>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</si>
  <si>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</si>
  <si>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</si>
  <si>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</si>
  <si>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</si>
  <si>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</si>
  <si>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</si>
  <si>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</si>
  <si>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</si>
  <si>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</si>
  <si>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</si>
  <si>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</si>
  <si>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</si>
  <si>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</si>
  <si>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</si>
  <si>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</si>
  <si>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</si>
  <si>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</si>
  <si>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</si>
  <si>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</si>
  <si>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</si>
  <si>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</si>
  <si>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</si>
  <si>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</si>
  <si>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</si>
  <si>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</si>
  <si>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</si>
  <si>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</si>
  <si>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</si>
  <si>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</si>
  <si>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</si>
  <si>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</si>
  <si>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</si>
  <si>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</si>
  <si>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</si>
  <si>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</si>
  <si>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</si>
  <si>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</si>
  <si>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</si>
  <si>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</si>
  <si>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</si>
  <si>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</si>
  <si>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</si>
  <si>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</si>
  <si>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</si>
  <si>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</si>
  <si>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</si>
  <si>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</si>
  <si>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</si>
  <si>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</si>
  <si>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</si>
  <si>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</si>
  <si>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</si>
  <si>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</si>
  <si>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</si>
  <si>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</si>
  <si>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</si>
  <si>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</si>
  <si>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</si>
  <si>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</si>
  <si>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</si>
  <si>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</si>
  <si>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</si>
  <si>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</si>
  <si>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</si>
  <si>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</si>
  <si>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</si>
  <si>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</si>
  <si>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</si>
  <si>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</si>
  <si>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</si>
  <si>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</si>
  <si>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</si>
  <si>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</si>
  <si>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</si>
  <si>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</si>
  <si>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</si>
  <si>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</si>
  <si>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</si>
  <si>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</si>
  <si>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</si>
  <si>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</si>
  <si>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</si>
  <si>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</si>
  <si>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</si>
  <si>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</si>
  <si>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</si>
  <si>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</si>
  <si>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</si>
  <si>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</si>
  <si>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</si>
  <si>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</si>
  <si>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</si>
  <si>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</si>
  <si>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</si>
  <si>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</si>
  <si>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</si>
  <si>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</si>
  <si>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</si>
  <si>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</si>
  <si>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</si>
  <si>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</si>
  <si>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</si>
  <si>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</si>
  <si>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</si>
  <si>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</si>
  <si>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</si>
  <si>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</si>
  <si>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</si>
  <si>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</si>
  <si>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</si>
  <si>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</si>
  <si>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</si>
  <si>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</si>
  <si>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</si>
  <si>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</si>
  <si>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</si>
  <si>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</si>
  <si>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</si>
  <si>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</si>
  <si>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</si>
  <si>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</si>
  <si>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</si>
  <si>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</si>
  <si>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</si>
  <si>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</si>
  <si>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</si>
  <si>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</si>
  <si>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</si>
  <si>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</si>
  <si>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</si>
  <si>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</si>
  <si>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</si>
  <si>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</si>
  <si>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</si>
  <si>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</si>
  <si>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</si>
  <si>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</si>
  <si>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</si>
  <si>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</si>
  <si>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</si>
  <si>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</si>
  <si>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</si>
  <si>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</si>
  <si>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</si>
  <si>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</si>
  <si>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</si>
  <si>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</si>
  <si>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</si>
  <si>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</si>
  <si>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</si>
  <si>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</si>
  <si>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</si>
  <si>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</si>
  <si>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</si>
  <si>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</si>
  <si>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</si>
  <si>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</si>
  <si>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</si>
  <si>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</si>
  <si>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</si>
  <si>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</si>
  <si>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</si>
  <si>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</si>
  <si>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</si>
  <si>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</si>
  <si>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</si>
  <si>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</si>
  <si>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</si>
  <si>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</si>
  <si>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</si>
  <si>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</si>
  <si>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</si>
  <si>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</si>
  <si>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</si>
  <si>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</si>
  <si>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</si>
  <si>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</si>
  <si>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</si>
  <si>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</si>
  <si>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</si>
  <si>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</si>
  <si>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</si>
  <si>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</si>
  <si>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</si>
  <si>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</si>
  <si>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</si>
  <si>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</si>
  <si>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</si>
  <si>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</si>
  <si>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</si>
  <si>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</si>
  <si>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</si>
  <si>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</si>
  <si>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</si>
  <si>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</si>
  <si>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</si>
  <si>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</si>
  <si>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</si>
  <si>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</si>
  <si>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</si>
  <si>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</si>
  <si>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</si>
  <si>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</si>
  <si>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</si>
  <si>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</si>
  <si>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</si>
  <si>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</si>
  <si>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</si>
  <si>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</si>
  <si>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</si>
  <si>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</si>
  <si>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</si>
  <si>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</si>
  <si>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</si>
  <si>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</si>
  <si>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</si>
  <si>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</si>
  <si>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</si>
  <si>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</si>
  <si>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</si>
  <si>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</si>
  <si>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</si>
  <si>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</si>
  <si>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</si>
  <si>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</si>
  <si>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</si>
  <si>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</si>
  <si>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</si>
  <si>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</si>
  <si>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</si>
  <si>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</si>
  <si>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</si>
  <si>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</si>
  <si>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</si>
  <si>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</si>
  <si>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</si>
  <si>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</si>
  <si>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</si>
  <si>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</si>
  <si>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</si>
  <si>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</si>
  <si>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</si>
  <si>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</si>
  <si>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</si>
  <si>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</si>
  <si>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</si>
  <si>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</si>
  <si>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</si>
  <si>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</si>
  <si>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</si>
  <si>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</si>
  <si>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</si>
  <si>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</si>
  <si>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</si>
  <si>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</si>
  <si>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</si>
  <si>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</si>
  <si>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</si>
  <si>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</si>
  <si>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</si>
  <si>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</si>
  <si>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</si>
  <si>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</si>
  <si>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</si>
  <si>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</si>
  <si>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</si>
  <si>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</si>
  <si>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</si>
  <si>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</si>
  <si>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</si>
  <si>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</si>
  <si>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</si>
  <si>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</si>
  <si>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</si>
  <si>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</si>
  <si>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</si>
  <si>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</si>
  <si>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</si>
  <si>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</si>
  <si>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</si>
  <si>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</si>
  <si>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</si>
  <si>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</si>
  <si>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</si>
  <si>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</si>
  <si>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</si>
  <si>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</si>
  <si>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</si>
  <si>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</si>
  <si>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</si>
  <si>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</si>
  <si>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</si>
  <si>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</si>
  <si>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</si>
  <si>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</si>
  <si>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</si>
  <si>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</si>
  <si>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</si>
  <si>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</si>
  <si>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</si>
  <si>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</si>
  <si>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</si>
  <si>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</si>
  <si>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</si>
  <si>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</si>
  <si>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</si>
  <si>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</si>
  <si>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</si>
  <si>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</si>
  <si>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</si>
  <si>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</si>
  <si>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</si>
  <si>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</si>
  <si>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</si>
  <si>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</si>
  <si>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</si>
  <si>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</si>
  <si>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</si>
  <si>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</si>
  <si>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</si>
  <si>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</si>
  <si>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</si>
  <si>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</si>
  <si>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</si>
  <si>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</si>
  <si>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</si>
  <si>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</si>
  <si>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</si>
  <si>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</si>
  <si>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</si>
  <si>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</si>
  <si>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</si>
  <si>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</si>
  <si>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</si>
  <si>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</si>
  <si>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</si>
  <si>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</si>
  <si>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</si>
  <si>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</si>
  <si>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</si>
  <si>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</si>
  <si>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</si>
  <si>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</si>
  <si>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</si>
  <si>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</si>
  <si>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</si>
  <si>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</si>
  <si>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</si>
  <si>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</si>
  <si>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</si>
  <si>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</si>
  <si>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</si>
  <si>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</si>
  <si>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</si>
  <si>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</si>
  <si>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</si>
  <si>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</si>
  <si>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</si>
  <si>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</si>
  <si>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</si>
  <si>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</si>
  <si>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</si>
  <si>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</si>
  <si>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</si>
  <si>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</si>
  <si>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</si>
  <si>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</si>
  <si>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</si>
  <si>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</si>
  <si>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</si>
  <si>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</si>
  <si>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</si>
  <si>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</si>
  <si>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</si>
  <si>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</si>
  <si>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</si>
  <si>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</si>
  <si>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</si>
  <si>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</si>
  <si>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</si>
  <si>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</si>
  <si>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</si>
  <si>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</si>
  <si>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</si>
  <si>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</si>
  <si>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</si>
  <si>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</si>
  <si>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</si>
  <si>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</si>
  <si>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</si>
  <si>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</si>
  <si>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</si>
  <si>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</si>
  <si>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</si>
  <si>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</si>
  <si>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</si>
  <si>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</si>
  <si>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</si>
  <si>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</si>
  <si>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</si>
  <si>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</si>
  <si>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</si>
  <si>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</si>
  <si>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</si>
  <si>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</si>
  <si>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</si>
  <si>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</si>
  <si>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</si>
  <si>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</si>
  <si>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</si>
  <si>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</si>
  <si>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</si>
  <si>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</si>
  <si>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</si>
  <si>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</si>
  <si>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</si>
  <si>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</si>
  <si>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</si>
  <si>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</si>
  <si>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</si>
  <si>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</si>
  <si>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</si>
  <si>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</si>
  <si>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</si>
  <si>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</si>
  <si>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</si>
  <si>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</si>
  <si>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</si>
  <si>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</si>
  <si>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</si>
  <si>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</si>
  <si>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</si>
  <si>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</si>
  <si>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</si>
  <si>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</si>
  <si>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</si>
  <si>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</si>
  <si>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</si>
  <si>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</si>
  <si>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</si>
  <si>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</si>
  <si>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</si>
  <si>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</si>
  <si>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</si>
  <si>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</si>
  <si>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</si>
  <si>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</si>
  <si>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</si>
  <si>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</si>
  <si>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</si>
  <si>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</si>
  <si>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</si>
  <si>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</si>
  <si>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</si>
  <si>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</si>
  <si>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</si>
  <si>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</si>
  <si>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</si>
  <si>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</si>
  <si>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</si>
  <si>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</si>
  <si>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</si>
  <si>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</si>
  <si>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</si>
  <si>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</si>
  <si>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</si>
  <si>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</si>
  <si>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</si>
  <si>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</si>
  <si>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</si>
  <si>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</si>
  <si>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</si>
  <si>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</si>
  <si>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</si>
  <si>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</si>
  <si>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</si>
  <si>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</si>
  <si>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</si>
  <si>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</si>
  <si>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</si>
  <si>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</si>
  <si>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</si>
  <si>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</si>
  <si>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</si>
  <si>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</si>
  <si>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</si>
  <si>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</si>
  <si>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</si>
  <si>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</si>
  <si>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</si>
  <si>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</si>
  <si>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</si>
  <si>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</si>
  <si>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</si>
  <si>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</si>
  <si>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</si>
  <si>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</si>
  <si>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</si>
  <si>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</si>
  <si>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</si>
  <si>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</si>
  <si>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</si>
  <si>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</si>
  <si>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</si>
  <si>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</si>
  <si>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</si>
  <si>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</si>
  <si>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</si>
  <si>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</si>
  <si>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</si>
  <si>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</si>
  <si>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</si>
  <si>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</si>
  <si>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</si>
  <si>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</si>
  <si>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</si>
  <si>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</si>
  <si>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</si>
  <si>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</si>
  <si>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</si>
  <si>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</si>
  <si>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</si>
  <si>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</si>
  <si>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</si>
  <si>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</si>
  <si>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</si>
  <si>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</si>
  <si>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</si>
  <si>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</si>
  <si>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</si>
  <si>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</si>
  <si>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</si>
  <si>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</si>
  <si>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</si>
  <si>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</si>
  <si>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</si>
  <si>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</si>
  <si>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</si>
  <si>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</si>
  <si>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</si>
  <si>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</si>
  <si>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</si>
  <si>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</si>
  <si>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</si>
  <si>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</si>
  <si>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</si>
  <si>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</si>
  <si>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</si>
  <si>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</si>
  <si>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</si>
  <si>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</si>
  <si>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</si>
  <si>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</si>
  <si>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</si>
  <si>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</si>
  <si>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</si>
  <si>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</si>
  <si>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</si>
  <si>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</si>
  <si>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</si>
  <si>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</si>
  <si>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</si>
  <si>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</si>
  <si>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</si>
  <si>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</si>
  <si>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</si>
  <si>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</si>
  <si>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</si>
  <si>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</si>
  <si>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</si>
  <si>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</si>
  <si>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</si>
  <si>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</si>
  <si>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</si>
  <si>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</si>
  <si>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</si>
  <si>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</si>
  <si>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</si>
  <si>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</si>
  <si>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</si>
  <si>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</si>
  <si>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</si>
  <si>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</si>
  <si>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</si>
  <si>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</si>
  <si>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</si>
  <si>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</si>
  <si>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</si>
  <si>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</si>
  <si>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</si>
  <si>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</si>
  <si>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</si>
  <si>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</si>
  <si>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</si>
  <si>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</si>
  <si>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</si>
  <si>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</si>
  <si>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</si>
  <si>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</si>
  <si>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</si>
  <si>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</si>
  <si>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</si>
  <si>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</si>
  <si>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</si>
  <si>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</si>
  <si>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</si>
  <si>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</si>
  <si>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</si>
  <si>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</si>
  <si>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</si>
  <si>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</si>
  <si>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</si>
  <si>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</si>
  <si>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</si>
  <si>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</si>
  <si>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</si>
  <si>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</si>
  <si>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</si>
  <si>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</si>
  <si>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</si>
  <si>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</si>
  <si>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</si>
  <si>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</si>
  <si>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</si>
  <si>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</si>
  <si>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</si>
  <si>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</si>
  <si>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</si>
  <si>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</si>
  <si>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</si>
  <si>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</si>
  <si>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</si>
  <si>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</si>
  <si>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</si>
  <si>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</si>
  <si>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</si>
  <si>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</si>
  <si>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</si>
  <si>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</si>
  <si>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</si>
  <si>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</si>
  <si>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</si>
  <si>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</si>
  <si>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</si>
  <si>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</si>
  <si>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</si>
  <si>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</si>
  <si>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</si>
  <si>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</si>
  <si>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</si>
  <si>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</si>
  <si>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</si>
  <si>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</si>
  <si>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</si>
  <si>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</si>
  <si>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</si>
  <si>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</si>
  <si>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</si>
  <si>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</si>
  <si>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</si>
  <si>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</si>
  <si>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</si>
  <si>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</si>
  <si>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</si>
  <si>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</si>
  <si>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</si>
  <si>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</si>
  <si>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</si>
  <si>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</si>
  <si>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</si>
  <si>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</si>
  <si>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</si>
  <si>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</si>
  <si>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</si>
  <si>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</si>
  <si>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</si>
  <si>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</si>
  <si>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</si>
  <si>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</si>
  <si>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</si>
  <si>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</si>
  <si>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</si>
  <si>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</si>
  <si>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</si>
  <si>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</si>
  <si>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</si>
  <si>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</si>
  <si>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</si>
  <si>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</si>
  <si>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</si>
  <si>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</si>
  <si>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</si>
  <si>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</si>
  <si>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</si>
  <si>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</si>
  <si>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</si>
  <si>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</si>
  <si>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</si>
  <si>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</si>
  <si>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</si>
  <si>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</si>
  <si>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</si>
  <si>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</si>
  <si>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</si>
  <si>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</si>
  <si>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</si>
  <si>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</si>
  <si>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</si>
  <si>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</si>
  <si>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</si>
  <si>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</si>
  <si>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</si>
  <si>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</si>
  <si>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</si>
  <si>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</si>
  <si>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</si>
  <si>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</si>
  <si>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</si>
  <si>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</si>
  <si>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</si>
  <si>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</si>
  <si>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</si>
  <si>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</si>
  <si>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</si>
  <si>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</si>
  <si>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</si>
  <si>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</si>
  <si>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</si>
  <si>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</si>
  <si>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</si>
  <si>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</si>
  <si>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</si>
  <si>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</si>
  <si>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</si>
  <si>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</si>
  <si>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</si>
  <si>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</si>
  <si>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</si>
  <si>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</si>
  <si>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</si>
  <si>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</si>
  <si>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</si>
  <si>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</si>
  <si>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</si>
  <si>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</si>
  <si>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</si>
  <si>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</si>
  <si>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</si>
  <si>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</si>
  <si>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</si>
  <si>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</si>
  <si>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</si>
  <si>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</si>
  <si>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</si>
  <si>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</si>
  <si>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</si>
  <si>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</si>
  <si>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</si>
  <si>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</si>
  <si>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</si>
  <si>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</si>
  <si>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</si>
  <si>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</si>
  <si>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</si>
  <si>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</si>
  <si>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</si>
  <si>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</si>
  <si>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</si>
  <si>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</si>
  <si>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</si>
  <si>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</si>
  <si>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</si>
  <si>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</si>
  <si>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</si>
  <si>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</si>
  <si>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</si>
  <si>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</si>
  <si>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</si>
  <si>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</si>
  <si>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</si>
  <si>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</si>
  <si>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</si>
  <si>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</si>
  <si>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</si>
  <si>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</si>
  <si>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</si>
  <si>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</si>
  <si>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</si>
  <si>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</si>
  <si>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</si>
  <si>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</si>
  <si>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</si>
  <si>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</si>
  <si>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</si>
  <si>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</si>
  <si>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</si>
  <si>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</si>
  <si>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</si>
  <si>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</si>
  <si>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</si>
  <si>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</si>
  <si>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</si>
  <si>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</si>
  <si>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</si>
  <si>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</si>
  <si>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</si>
  <si>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</si>
  <si>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</si>
  <si>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</si>
  <si>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</si>
  <si>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</si>
  <si>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</si>
  <si>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</si>
  <si>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</si>
  <si>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</si>
  <si>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</si>
  <si>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</si>
  <si>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</si>
  <si>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</si>
  <si>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</si>
  <si>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</si>
  <si>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</si>
  <si>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</si>
  <si>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</si>
  <si>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</si>
  <si>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</si>
  <si>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</si>
  <si>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</si>
  <si>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</si>
  <si>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</si>
  <si>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</si>
  <si>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</si>
  <si>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</si>
  <si>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</si>
  <si>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</si>
  <si>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</si>
  <si>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</si>
  <si>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</si>
  <si>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</si>
  <si>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</si>
  <si>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</si>
  <si>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</si>
  <si>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</si>
  <si>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</si>
  <si>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</si>
  <si>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</si>
  <si>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</si>
  <si>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</si>
  <si>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</si>
  <si>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</si>
  <si>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</si>
  <si>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</si>
  <si>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</si>
  <si>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</si>
  <si>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</si>
  <si>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</si>
  <si>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</si>
  <si>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</si>
  <si>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</si>
  <si>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</si>
  <si>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</si>
  <si>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</si>
  <si>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</si>
  <si>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</si>
  <si>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</si>
  <si>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</si>
  <si>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</si>
  <si>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</si>
  <si>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</si>
  <si>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</si>
  <si>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</si>
  <si>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</si>
  <si>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</si>
  <si>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</si>
  <si>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</si>
  <si>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</si>
  <si>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</si>
  <si>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</si>
  <si>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</si>
  <si>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</si>
  <si>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</si>
  <si>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</si>
  <si>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</si>
  <si>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</si>
  <si>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</si>
  <si>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</si>
  <si>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</si>
  <si>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</si>
  <si>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</si>
  <si>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</si>
  <si>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</si>
  <si>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</si>
  <si>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</si>
  <si>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</si>
  <si>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</si>
  <si>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</si>
  <si>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</si>
  <si>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</si>
  <si>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</si>
  <si>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</si>
  <si>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</si>
  <si>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</si>
  <si>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</si>
  <si>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</si>
  <si>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</si>
  <si>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</si>
  <si>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</si>
  <si>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</si>
  <si>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</si>
  <si>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</si>
  <si>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</si>
  <si>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</si>
  <si>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</si>
  <si>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</si>
  <si>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</si>
  <si>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</si>
  <si>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</si>
  <si>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</si>
  <si>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</si>
  <si>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</si>
  <si>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</si>
  <si>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</si>
  <si>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</si>
  <si>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</si>
  <si>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</si>
  <si>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</si>
  <si>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</si>
  <si>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</si>
  <si>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</si>
  <si>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</si>
  <si>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</si>
  <si>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</si>
  <si>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</si>
  <si>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</si>
  <si>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</si>
  <si>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</si>
  <si>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</si>
  <si>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</si>
  <si>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</si>
  <si>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</si>
  <si>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</si>
  <si>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</si>
  <si>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</si>
  <si>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</si>
  <si>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</si>
  <si>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</si>
  <si>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</si>
  <si>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</si>
  <si>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</si>
  <si>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</si>
  <si>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</si>
  <si>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</si>
  <si>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</si>
  <si>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</si>
  <si>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</si>
  <si>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</si>
  <si>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</si>
  <si>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</si>
  <si>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</si>
  <si>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</si>
  <si>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</si>
  <si>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</si>
  <si>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</si>
  <si>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</si>
  <si>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</si>
  <si>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</si>
  <si>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</si>
  <si>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</si>
  <si>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</si>
  <si>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</si>
  <si>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</si>
  <si>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</si>
  <si>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</si>
  <si>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</si>
  <si>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</si>
  <si>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</si>
  <si>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</si>
  <si>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</si>
  <si>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</si>
  <si>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</si>
  <si>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</si>
  <si>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</si>
  <si>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</si>
  <si>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</si>
  <si>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</si>
  <si>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</si>
  <si>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</si>
  <si>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</si>
  <si>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</si>
  <si>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</si>
  <si>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</si>
  <si>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</si>
  <si>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</si>
  <si>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</si>
  <si>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</si>
  <si>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</si>
  <si>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</si>
  <si>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</si>
  <si>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</si>
  <si>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</si>
  <si>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</si>
  <si>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</si>
  <si>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</si>
  <si>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</si>
  <si>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</si>
  <si>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</si>
  <si>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</si>
  <si>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</si>
  <si>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</si>
  <si>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</si>
  <si>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</si>
  <si>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</si>
  <si>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</si>
  <si>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</si>
  <si>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</si>
  <si>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</si>
  <si>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</si>
  <si>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</si>
  <si>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</si>
  <si>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</si>
  <si>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</si>
  <si>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</si>
  <si>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</si>
  <si>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</si>
  <si>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</si>
  <si>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</si>
  <si>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</si>
  <si>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</si>
  <si>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</si>
  <si>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</si>
  <si>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</si>
  <si>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</si>
  <si>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</si>
  <si>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</si>
  <si>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</si>
  <si>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</si>
  <si>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</si>
  <si>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</si>
  <si>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</si>
  <si>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</si>
  <si>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</si>
  <si>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</si>
  <si>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</si>
  <si>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</si>
  <si>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</si>
  <si>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</si>
  <si>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</si>
  <si>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</si>
  <si>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</si>
  <si>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</si>
  <si>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</si>
  <si>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</si>
  <si>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</si>
  <si>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</si>
  <si>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</si>
  <si>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</si>
  <si>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</si>
  <si>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</si>
  <si>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</si>
  <si>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</si>
  <si>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</si>
  <si>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</si>
  <si>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</si>
  <si>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</si>
  <si>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</si>
  <si>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</si>
  <si>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</si>
  <si>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</si>
  <si>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</si>
  <si>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</si>
  <si>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</si>
  <si>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</si>
  <si>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</si>
  <si>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</si>
  <si>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</si>
  <si>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</si>
  <si>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</si>
  <si>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</si>
  <si>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</si>
  <si>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</si>
  <si>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</si>
  <si>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</si>
  <si>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</si>
  <si>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</si>
  <si>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</si>
  <si>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</si>
  <si>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</si>
  <si>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</si>
  <si>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</si>
  <si>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</si>
  <si>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</si>
  <si>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</si>
  <si>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</si>
  <si>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</si>
  <si>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</si>
  <si>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</si>
  <si>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</si>
  <si>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</si>
  <si>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</si>
  <si>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</si>
  <si>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</si>
  <si>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</si>
  <si>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</si>
  <si>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</si>
  <si>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</si>
  <si>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</si>
  <si>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</si>
  <si>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</si>
  <si>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</si>
  <si>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</si>
  <si>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</si>
  <si>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</si>
  <si>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</si>
  <si>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</si>
  <si>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</si>
  <si>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</si>
  <si>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</si>
  <si>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</si>
  <si>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</si>
  <si>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</si>
  <si>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</si>
  <si>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</si>
  <si>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</si>
  <si>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</si>
  <si>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</si>
  <si>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</si>
  <si>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</si>
  <si>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</si>
  <si>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</si>
  <si>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</si>
  <si>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</si>
  <si>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</si>
  <si>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</si>
  <si>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</si>
  <si>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</si>
  <si>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</si>
  <si>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</si>
  <si>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</si>
  <si>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</si>
  <si>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</si>
  <si>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</si>
  <si>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</si>
  <si>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</si>
  <si>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</si>
  <si>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</si>
  <si>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</si>
  <si>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</si>
  <si>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</si>
  <si>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</si>
  <si>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</si>
  <si>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</si>
  <si>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</si>
  <si>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</si>
  <si>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</si>
  <si>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</si>
  <si>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</si>
  <si>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</si>
  <si>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</si>
  <si>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</si>
  <si>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</si>
  <si>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</si>
  <si>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</si>
  <si>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</si>
  <si>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</si>
  <si>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</si>
  <si>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</si>
  <si>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</si>
  <si>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</si>
  <si>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</si>
  <si>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</si>
  <si>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</si>
  <si>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</si>
  <si>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</si>
  <si>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</si>
  <si>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</si>
  <si>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</si>
  <si>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</si>
  <si>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</si>
  <si>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</si>
  <si>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</si>
  <si>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</si>
  <si>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</si>
  <si>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</si>
  <si>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</si>
  <si>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</si>
  <si>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</si>
  <si>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</si>
  <si>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</si>
  <si>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</si>
  <si>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</si>
  <si>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</si>
  <si>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</si>
  <si>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</si>
  <si>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</si>
  <si>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</si>
  <si>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</si>
  <si>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</si>
  <si>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</si>
  <si>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</si>
  <si>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</si>
  <si>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</si>
  <si>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</si>
  <si>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</si>
  <si>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</si>
  <si>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</si>
  <si>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</si>
  <si>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</si>
  <si>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</si>
  <si>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</si>
  <si>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</si>
  <si>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</si>
  <si>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</si>
  <si>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</si>
  <si>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</si>
  <si>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</si>
  <si>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</si>
  <si>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</si>
  <si>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</si>
  <si>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</si>
  <si>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</si>
  <si>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</si>
  <si>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</si>
  <si>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</si>
  <si>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</si>
  <si>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</si>
  <si>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</si>
  <si>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</si>
  <si>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</si>
  <si>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</si>
  <si>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</si>
  <si>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</si>
  <si>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</si>
  <si>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</si>
  <si>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</si>
  <si>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</si>
  <si>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</si>
  <si>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</si>
  <si>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</si>
  <si>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</si>
  <si>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</si>
  <si>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</si>
  <si>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</si>
  <si>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</si>
  <si>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</si>
  <si>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</si>
  <si>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</si>
  <si>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</si>
  <si>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</si>
  <si>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</si>
  <si>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</si>
  <si>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</si>
  <si>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</si>
  <si>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</si>
  <si>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</si>
  <si>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</si>
  <si>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</si>
  <si>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</si>
  <si>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</si>
  <si>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</si>
  <si>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</si>
  <si>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</si>
  <si>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</si>
  <si>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</si>
  <si>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</si>
  <si>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</si>
  <si>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</si>
  <si>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</si>
  <si>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</si>
  <si>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</si>
  <si>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</si>
  <si>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</si>
  <si>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</si>
  <si>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</si>
  <si>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</si>
  <si>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</si>
  <si>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</si>
  <si>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</si>
  <si>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</si>
  <si>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</si>
  <si>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</si>
  <si>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</si>
  <si>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</si>
  <si>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</si>
  <si>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</si>
  <si>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</si>
  <si>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</si>
  <si>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</si>
  <si>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</si>
  <si>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</si>
  <si>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</si>
  <si>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</si>
  <si>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</si>
  <si>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</si>
  <si>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</si>
  <si>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</si>
  <si>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</si>
  <si>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</si>
  <si>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</si>
  <si>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</si>
  <si>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</si>
  <si>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</si>
  <si>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</si>
  <si>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</si>
  <si>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</si>
  <si>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</si>
  <si>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</si>
  <si>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</si>
  <si>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</si>
  <si>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</si>
  <si>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</si>
  <si>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</si>
  <si>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</si>
  <si>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</si>
  <si>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</si>
  <si>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</si>
  <si>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</si>
  <si>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</si>
  <si>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</si>
  <si>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</si>
  <si>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</si>
  <si>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</si>
  <si>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</si>
  <si>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</si>
  <si>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</si>
  <si>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</si>
  <si>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</si>
  <si>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</si>
  <si>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</si>
  <si>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</si>
  <si>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</si>
  <si>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</si>
  <si>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</si>
  <si>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</si>
  <si>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</si>
  <si>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</si>
  <si>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</si>
  <si>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</si>
  <si>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</si>
  <si>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</si>
  <si>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</si>
  <si>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</si>
  <si>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</si>
  <si>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</si>
  <si>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</si>
  <si>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</si>
  <si>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</si>
  <si>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</si>
  <si>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</si>
  <si>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</si>
  <si>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</si>
  <si>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</si>
  <si>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</si>
  <si>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</si>
  <si>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</si>
  <si>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</si>
  <si>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</si>
  <si>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</si>
  <si>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</si>
  <si>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</si>
  <si>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</si>
  <si>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</si>
  <si>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</si>
  <si>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</si>
  <si>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</si>
  <si>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</si>
  <si>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</si>
  <si>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</si>
  <si>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</si>
  <si>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</si>
  <si>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</si>
  <si>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</si>
  <si>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</si>
  <si>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</si>
  <si>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</si>
  <si>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</si>
  <si>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</si>
  <si>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</si>
  <si>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</si>
  <si>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</si>
  <si>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</si>
  <si>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</si>
  <si>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</si>
  <si>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</si>
  <si>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</si>
  <si>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</si>
  <si>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</si>
  <si>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</si>
  <si>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</si>
  <si>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</si>
  <si>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</si>
  <si>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</si>
  <si>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</si>
  <si>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</si>
  <si>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</si>
  <si>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</si>
  <si>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</si>
  <si>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</si>
  <si>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</si>
  <si>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</si>
  <si>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</si>
  <si>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</si>
  <si>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</si>
  <si>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</si>
  <si>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</si>
  <si>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</si>
  <si>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</si>
  <si>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</si>
  <si>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</si>
  <si>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</si>
  <si>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</si>
  <si>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</si>
  <si>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</si>
  <si>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</si>
  <si>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</si>
  <si>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</si>
  <si>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</si>
  <si>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</si>
  <si>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</si>
  <si>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</si>
  <si>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</si>
  <si>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</si>
  <si>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</si>
  <si>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</si>
  <si>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</si>
  <si>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</si>
  <si>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</si>
  <si>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</si>
  <si>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</si>
  <si>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</si>
  <si>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</si>
  <si>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</si>
  <si>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</si>
  <si>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</si>
  <si>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</si>
  <si>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</si>
  <si>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</si>
  <si>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</si>
  <si>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</si>
  <si>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</si>
  <si>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</si>
  <si>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</si>
  <si>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</si>
  <si>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</si>
  <si>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</si>
  <si>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</si>
  <si>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</si>
  <si>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</si>
  <si>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</si>
  <si>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</si>
  <si>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</si>
  <si>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</si>
  <si>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</si>
  <si>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</si>
  <si>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</si>
  <si>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</si>
  <si>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</si>
  <si>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</si>
  <si>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</si>
  <si>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</si>
  <si>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</si>
  <si>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</si>
  <si>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</si>
  <si>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</si>
  <si>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</si>
  <si>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</si>
  <si>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</si>
  <si>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</si>
  <si>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</si>
  <si>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</si>
  <si>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</si>
  <si>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</si>
  <si>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</si>
  <si>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</si>
  <si>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</si>
  <si>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</si>
  <si>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</si>
  <si>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</si>
  <si>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</si>
  <si>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</si>
  <si>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</si>
  <si>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</si>
  <si>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</si>
  <si>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</si>
  <si>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</si>
  <si>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</si>
  <si>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</si>
  <si>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</si>
  <si>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</si>
  <si>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</si>
  <si>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</si>
  <si>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</si>
  <si>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</si>
  <si>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</si>
  <si>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</si>
  <si>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</si>
  <si>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</si>
  <si>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</si>
  <si>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</si>
  <si>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</si>
  <si>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</si>
  <si>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</si>
  <si>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</si>
  <si>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</si>
  <si>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</si>
  <si>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</si>
  <si>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</si>
  <si>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</si>
  <si>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</si>
  <si>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</si>
  <si>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</si>
  <si>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</si>
  <si>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</si>
  <si>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</si>
  <si>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</si>
  <si>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</si>
  <si>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</si>
  <si>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</si>
  <si>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</si>
  <si>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</si>
  <si>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</si>
  <si>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</si>
  <si>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</si>
  <si>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</si>
  <si>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</si>
  <si>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</si>
  <si>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</si>
  <si>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</si>
  <si>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</si>
  <si>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</si>
  <si>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</si>
  <si>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</si>
  <si>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</si>
  <si>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</si>
  <si>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</si>
  <si>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</si>
  <si>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</si>
  <si>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</si>
  <si>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</si>
  <si>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</si>
  <si>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</si>
  <si>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</si>
  <si>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</si>
  <si>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</si>
  <si>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</si>
  <si>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</si>
  <si>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</si>
  <si>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</si>
  <si>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</si>
  <si>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</si>
  <si>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</si>
  <si>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</si>
  <si>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</si>
  <si>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</si>
  <si>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</si>
  <si>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</si>
  <si>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</si>
  <si>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</si>
  <si>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</si>
  <si>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</si>
  <si>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</si>
  <si>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</si>
  <si>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</si>
  <si>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</si>
  <si>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</si>
  <si>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</si>
  <si>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</si>
  <si>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</si>
  <si>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</si>
  <si>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</si>
  <si>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</si>
  <si>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</si>
  <si>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</si>
  <si>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</si>
  <si>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</si>
  <si>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</si>
  <si>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</si>
  <si>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</si>
  <si>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</si>
  <si>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</si>
  <si>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</si>
  <si>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</si>
  <si>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</si>
  <si>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</si>
  <si>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</si>
  <si>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</si>
  <si>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</si>
  <si>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</si>
  <si>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</si>
  <si>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</si>
  <si>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</si>
  <si>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</si>
  <si>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</si>
  <si>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</si>
  <si>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</si>
  <si>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</si>
  <si>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</si>
  <si>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</si>
  <si>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</si>
  <si>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</si>
  <si>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</si>
  <si>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</si>
  <si>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</si>
  <si>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</si>
  <si>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</si>
  <si>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</si>
  <si>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</si>
  <si>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</si>
  <si>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</si>
  <si>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</si>
  <si>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</si>
  <si>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</si>
  <si>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</si>
  <si>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</si>
  <si>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</si>
  <si>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</si>
  <si>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</si>
  <si>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</si>
  <si>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</si>
  <si>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</si>
  <si>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</si>
  <si>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</si>
  <si>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</si>
  <si>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</si>
  <si>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</si>
  <si>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</si>
  <si>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</si>
  <si>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</si>
  <si>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</si>
  <si>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</si>
  <si>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</si>
  <si>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</si>
  <si>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</si>
  <si>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</si>
  <si>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</si>
  <si>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</si>
  <si>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</si>
  <si>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</si>
  <si>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</si>
  <si>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</si>
  <si>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</si>
  <si>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</si>
  <si>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</si>
  <si>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</si>
  <si>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</si>
  <si>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</si>
  <si>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</si>
  <si>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</si>
  <si>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</si>
  <si>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</si>
  <si>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</si>
  <si>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</si>
  <si>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</si>
  <si>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</si>
  <si>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</si>
  <si>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</si>
  <si>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</si>
  <si>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</si>
  <si>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</si>
  <si>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</si>
  <si>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</si>
  <si>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</si>
  <si>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</si>
  <si>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</si>
  <si>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</si>
  <si>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</si>
  <si>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</si>
  <si>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</si>
  <si>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</si>
  <si>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</si>
  <si>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</si>
  <si>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</si>
  <si>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</si>
  <si>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</si>
  <si>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</si>
  <si>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</si>
  <si>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</si>
  <si>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</si>
  <si>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</si>
  <si>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</si>
  <si>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</si>
  <si>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</si>
  <si>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</si>
  <si>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</si>
  <si>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</si>
  <si>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</si>
  <si>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</si>
  <si>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</si>
  <si>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</si>
  <si>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</si>
  <si>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</si>
  <si>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</si>
  <si>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</si>
  <si>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</si>
  <si>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</si>
  <si>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</si>
  <si>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</si>
  <si>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</si>
  <si>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</si>
  <si>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</si>
  <si>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</si>
  <si>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</si>
  <si>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</si>
  <si>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</si>
  <si>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</si>
  <si>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</si>
  <si>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</si>
  <si>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</si>
  <si>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</si>
  <si>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</si>
  <si>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</si>
  <si>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</si>
  <si>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</si>
  <si>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</si>
  <si>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</si>
  <si>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</si>
  <si>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</si>
  <si>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</si>
  <si>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</si>
  <si>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</si>
  <si>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</si>
  <si>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</si>
  <si>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</si>
  <si>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</si>
  <si>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</si>
  <si>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</si>
  <si>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</si>
  <si>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</si>
  <si>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</si>
  <si>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</si>
  <si>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</si>
  <si>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</si>
  <si>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</si>
  <si>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</si>
  <si>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</si>
  <si>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</si>
  <si>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</si>
  <si>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</si>
  <si>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</si>
  <si>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</si>
  <si>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</si>
  <si>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</si>
  <si>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</si>
  <si>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</si>
  <si>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</si>
  <si>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</si>
  <si>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</si>
  <si>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</si>
  <si>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</si>
  <si>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</si>
  <si>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</si>
  <si>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</si>
  <si>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</si>
  <si>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</si>
  <si>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</si>
  <si>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</si>
  <si>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</si>
  <si>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</si>
  <si>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</si>
  <si>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</si>
  <si>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</si>
  <si>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</si>
  <si>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</si>
  <si>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</si>
  <si>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</si>
  <si>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</si>
  <si>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</si>
  <si>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</si>
  <si>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</si>
  <si>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</si>
  <si>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</si>
  <si>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</si>
  <si>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</si>
  <si>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</si>
  <si>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</si>
  <si>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</si>
  <si>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</si>
  <si>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</si>
  <si>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</si>
  <si>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</si>
  <si>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</si>
  <si>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</si>
  <si>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</si>
  <si>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</si>
  <si>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</si>
  <si>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</si>
  <si>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</si>
  <si>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</si>
  <si>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</si>
  <si>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</si>
  <si>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</si>
  <si>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</si>
  <si>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</si>
  <si>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</si>
  <si>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</si>
  <si>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</si>
  <si>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</si>
  <si>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</si>
  <si>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</si>
  <si>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</si>
  <si>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</si>
  <si>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</si>
  <si>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</si>
  <si>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</si>
  <si>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</si>
  <si>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</si>
  <si>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</si>
  <si>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</si>
  <si>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</si>
  <si>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</si>
  <si>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</si>
  <si>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</si>
  <si>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</si>
  <si>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</si>
  <si>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</si>
  <si>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</si>
  <si>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</si>
  <si>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</si>
  <si>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</si>
  <si>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</si>
  <si>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</si>
  <si>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</si>
  <si>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</si>
  <si>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</si>
  <si>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</si>
  <si>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</si>
  <si>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</si>
  <si>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</si>
  <si>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</si>
  <si>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</si>
  <si>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</si>
  <si>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</si>
  <si>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</si>
  <si>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</si>
  <si>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</si>
  <si>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</si>
  <si>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</si>
  <si>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</si>
  <si>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</si>
  <si>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</si>
  <si>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</si>
  <si>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</si>
  <si>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</si>
  <si>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</si>
  <si>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</si>
  <si>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</si>
  <si>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</si>
  <si>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</si>
  <si>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</si>
  <si>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</si>
  <si>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</si>
  <si>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</si>
  <si>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</si>
  <si>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</si>
  <si>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</si>
  <si>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</si>
  <si>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</si>
  <si>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</si>
  <si>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</si>
  <si>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</si>
  <si>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</si>
  <si>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</si>
  <si>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</si>
  <si>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</si>
  <si>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</si>
  <si>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</si>
  <si>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</si>
  <si>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</si>
  <si>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</si>
  <si>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</si>
  <si>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</si>
  <si>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</si>
  <si>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</si>
  <si>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</si>
  <si>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</si>
  <si>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</si>
  <si>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</si>
  <si>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</si>
  <si>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</si>
  <si>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</si>
  <si>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</si>
  <si>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</si>
  <si>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</si>
  <si>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</si>
  <si>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</si>
  <si>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</si>
  <si>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</si>
  <si>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</si>
  <si>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</si>
  <si>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</si>
  <si>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</si>
  <si>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</si>
  <si>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</si>
  <si>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</si>
  <si>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</si>
  <si>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</si>
  <si>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</si>
  <si>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</si>
  <si>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</si>
  <si>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</si>
  <si>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</si>
  <si>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</si>
  <si>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</si>
  <si>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</si>
  <si>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</si>
  <si>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</si>
  <si>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</si>
  <si>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</si>
  <si>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</si>
  <si>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</si>
  <si>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</si>
  <si>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</si>
  <si>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</si>
  <si>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</si>
  <si>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</si>
  <si>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</si>
  <si>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</si>
  <si>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</si>
  <si>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</si>
  <si>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</si>
  <si>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</si>
  <si>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</si>
  <si>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</si>
  <si>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</si>
  <si>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</si>
  <si>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</si>
  <si>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</si>
  <si>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</si>
  <si>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</si>
  <si>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</si>
  <si>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</si>
  <si>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</si>
  <si>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</si>
  <si>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</si>
  <si>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</si>
  <si>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</si>
  <si>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</si>
  <si>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</si>
  <si>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</si>
  <si>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</si>
  <si>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</si>
  <si>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</si>
  <si>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</si>
  <si>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</si>
  <si>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</si>
  <si>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</si>
  <si>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</si>
  <si>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</si>
  <si>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</si>
  <si>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</si>
  <si>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</si>
  <si>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</si>
  <si>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</si>
  <si>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</si>
  <si>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</si>
  <si>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</si>
  <si>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</si>
  <si>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</si>
  <si>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</si>
  <si>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</si>
  <si>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</si>
  <si>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</si>
  <si>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</si>
  <si>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</si>
  <si>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</si>
  <si>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</si>
  <si>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</si>
  <si>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</si>
  <si>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</si>
  <si>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</si>
  <si>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</si>
  <si>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</si>
  <si>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</si>
  <si>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</si>
  <si>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</si>
  <si>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</si>
  <si>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</si>
  <si>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</si>
  <si>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</si>
  <si>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</si>
  <si>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</si>
  <si>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</si>
  <si>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</si>
  <si>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</si>
  <si>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</si>
  <si>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</si>
  <si>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</si>
  <si>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</si>
  <si>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</si>
  <si>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</si>
  <si>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</si>
  <si>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</si>
  <si>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</si>
  <si>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</si>
  <si>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</si>
  <si>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</si>
  <si>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</si>
  <si>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</si>
  <si>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</si>
  <si>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</si>
  <si>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</si>
  <si>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</si>
  <si>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</si>
  <si>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</si>
  <si>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</si>
  <si>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</si>
  <si>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</si>
  <si>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</si>
  <si>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</si>
  <si>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</si>
  <si>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</si>
  <si>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</si>
  <si>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</si>
  <si>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</si>
  <si>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</si>
  <si>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</si>
  <si>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</si>
  <si>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</si>
  <si>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</si>
  <si>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</si>
  <si>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</si>
  <si>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</si>
  <si>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</si>
  <si>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</si>
  <si>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</si>
  <si>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</si>
  <si>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</si>
  <si>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</si>
  <si>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</si>
  <si>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</si>
  <si>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</si>
  <si>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</si>
  <si>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</si>
  <si>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</si>
  <si>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</si>
  <si>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</si>
  <si>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</si>
  <si>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</si>
  <si>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</si>
  <si>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</si>
  <si>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</si>
  <si>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</si>
  <si>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</si>
  <si>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</si>
  <si>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</si>
  <si>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</si>
  <si>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</si>
  <si>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</si>
  <si>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</si>
  <si>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</si>
  <si>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</si>
  <si>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</si>
  <si>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</si>
  <si>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</si>
  <si>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</si>
  <si>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</si>
  <si>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</si>
  <si>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</si>
  <si>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</si>
  <si>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</si>
  <si>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</si>
  <si>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</si>
  <si>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</si>
  <si>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</si>
  <si>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</si>
  <si>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</si>
  <si>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</si>
  <si>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</si>
  <si>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</si>
  <si>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</si>
  <si>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</si>
  <si>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</si>
  <si>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</si>
  <si>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</si>
  <si>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</si>
  <si>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</si>
  <si>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</si>
  <si>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</si>
  <si>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</si>
  <si>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</si>
  <si>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</si>
  <si>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</si>
  <si>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</si>
  <si>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</si>
  <si>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</si>
  <si>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</si>
  <si>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</si>
  <si>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</si>
  <si>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</si>
  <si>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</si>
  <si>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</si>
  <si>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</si>
  <si>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</si>
  <si>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</si>
  <si>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</si>
  <si>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</si>
  <si>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</si>
  <si>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</si>
  <si>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</si>
  <si>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</si>
  <si>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</si>
  <si>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</si>
  <si>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</si>
  <si>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</si>
  <si>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</si>
  <si>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</si>
  <si>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</si>
  <si>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</si>
  <si>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</si>
  <si>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</si>
  <si>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</si>
  <si>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</si>
  <si>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</si>
  <si>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</si>
  <si>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</si>
  <si>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</si>
  <si>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</si>
  <si>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</si>
  <si>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</si>
  <si>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</si>
  <si>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</si>
  <si>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</si>
  <si>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</si>
  <si>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</si>
  <si>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</si>
  <si>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</si>
  <si>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</si>
  <si>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</si>
  <si>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</si>
  <si>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</si>
  <si>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</si>
  <si>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</si>
  <si>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</si>
  <si>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</si>
  <si>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</si>
  <si>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</si>
  <si>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</si>
  <si>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</si>
  <si>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</si>
  <si>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</si>
  <si>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</si>
  <si>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</si>
  <si>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</si>
  <si>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</si>
  <si>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</si>
  <si>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</si>
  <si>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</si>
  <si>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</si>
  <si>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</si>
  <si>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</si>
  <si>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</si>
  <si>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</si>
  <si>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</si>
  <si>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</si>
  <si>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</si>
  <si>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</si>
  <si>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</si>
  <si>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</si>
  <si>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</si>
  <si>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</si>
  <si>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</si>
  <si>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</si>
  <si>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</si>
  <si>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</si>
  <si>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</si>
  <si>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</si>
  <si>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</si>
  <si>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</si>
  <si>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</si>
  <si>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</si>
  <si>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</si>
  <si>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</si>
  <si>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</si>
  <si>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</si>
  <si>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</si>
  <si>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</si>
  <si>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</si>
  <si>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</si>
  <si>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</si>
  <si>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</si>
  <si>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</si>
  <si>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</si>
  <si>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</si>
  <si>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</si>
  <si>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</si>
  <si>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</si>
  <si>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</si>
  <si>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</si>
  <si>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</si>
  <si>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</si>
  <si>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</si>
  <si>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</si>
  <si>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</si>
  <si>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</si>
  <si>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</si>
  <si>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</si>
  <si>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</si>
  <si>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</si>
  <si>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</si>
  <si>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</si>
  <si>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</si>
  <si>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</si>
  <si>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</si>
  <si>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</si>
  <si>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</si>
  <si>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</si>
  <si>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</si>
  <si>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</si>
  <si>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</si>
  <si>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</si>
  <si>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</si>
  <si>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</si>
  <si>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</si>
  <si>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</si>
  <si>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</si>
  <si>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</si>
  <si>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</si>
  <si>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</si>
  <si>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</si>
  <si>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</si>
  <si>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</si>
  <si>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</si>
  <si>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</si>
  <si>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</si>
  <si>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</si>
  <si>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</si>
  <si>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</si>
  <si>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</si>
  <si>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</si>
  <si>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</si>
  <si>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</si>
  <si>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</si>
  <si>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</si>
  <si>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</si>
  <si>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</si>
  <si>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</si>
  <si>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</si>
  <si>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</si>
  <si>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</si>
  <si>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</si>
  <si>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</si>
  <si>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</si>
  <si>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</si>
  <si>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</si>
  <si>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</si>
  <si>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</si>
  <si>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</si>
  <si>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</si>
  <si>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</si>
  <si>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</si>
  <si>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</si>
  <si>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</si>
  <si>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</si>
  <si>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</si>
  <si>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</si>
  <si>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</si>
  <si>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</si>
  <si>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</si>
  <si>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</si>
  <si>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</si>
  <si>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</si>
  <si>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</si>
  <si>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</si>
  <si>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</si>
  <si>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</si>
  <si>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</si>
  <si>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</si>
  <si>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</si>
  <si>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</si>
  <si>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</si>
  <si>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</si>
  <si>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</si>
  <si>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</si>
  <si>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</si>
  <si>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</si>
  <si>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</si>
  <si>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</si>
  <si>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</si>
  <si>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</si>
  <si>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</si>
  <si>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</si>
  <si>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</si>
  <si>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</si>
  <si>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</si>
  <si>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</si>
  <si>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</si>
  <si>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</si>
  <si>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</si>
  <si>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</si>
  <si>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</si>
  <si>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</si>
  <si>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</si>
  <si>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</si>
  <si>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</si>
  <si>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</si>
  <si>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</si>
  <si>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</si>
  <si>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</si>
  <si>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</si>
  <si>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</si>
  <si>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</si>
  <si>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</si>
  <si>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</si>
  <si>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</si>
  <si>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</si>
  <si>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</si>
  <si>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</si>
  <si>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</si>
  <si>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</si>
  <si>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</si>
  <si>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</si>
  <si>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</si>
  <si>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</si>
  <si>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</si>
  <si>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</si>
  <si>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</si>
  <si>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</si>
  <si>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</si>
  <si>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</si>
  <si>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</si>
  <si>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</si>
  <si>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</si>
  <si>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</si>
  <si>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</si>
  <si>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</si>
  <si>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</si>
  <si>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</si>
  <si>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</si>
  <si>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</si>
  <si>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</si>
  <si>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</si>
  <si>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</si>
  <si>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</si>
  <si>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</si>
  <si>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</si>
  <si>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</si>
  <si>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</si>
  <si>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</si>
  <si>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</si>
  <si>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</si>
  <si>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</si>
  <si>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</si>
  <si>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</si>
  <si>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</si>
  <si>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</si>
  <si>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</si>
  <si>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</si>
  <si>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</si>
  <si>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</si>
  <si>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</si>
  <si>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</si>
  <si>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</si>
  <si>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</si>
  <si>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</si>
  <si>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</si>
  <si>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</si>
  <si>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</si>
  <si>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</si>
  <si>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</si>
  <si>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</si>
  <si>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</si>
  <si>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</si>
  <si>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</si>
  <si>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</si>
  <si>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</si>
  <si>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</si>
  <si>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</si>
  <si>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</si>
  <si>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</si>
  <si>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</si>
  <si>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</si>
  <si>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</si>
  <si>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</si>
  <si>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</si>
  <si>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</si>
  <si>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</si>
  <si>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</si>
  <si>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</si>
  <si>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</si>
  <si>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</si>
  <si>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</si>
  <si>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</si>
  <si>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</si>
  <si>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</si>
  <si>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</si>
  <si>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</si>
  <si>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</si>
  <si>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</si>
  <si>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</si>
  <si>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</si>
  <si>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</si>
  <si>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</si>
  <si>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</si>
  <si>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</si>
  <si>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</si>
  <si>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</si>
  <si>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</si>
  <si>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</si>
  <si>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</si>
  <si>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</si>
  <si>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</si>
  <si>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</si>
  <si>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</si>
  <si>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</si>
  <si>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</si>
  <si>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</si>
  <si>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</si>
  <si>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</si>
  <si>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</si>
  <si>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</si>
  <si>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</si>
  <si>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</si>
  <si>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</si>
  <si>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</si>
  <si>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</si>
  <si>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</si>
  <si>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</si>
  <si>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</si>
  <si>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</si>
  <si>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</si>
  <si>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</si>
  <si>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</si>
  <si>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</si>
  <si>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</si>
  <si>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</si>
  <si>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</si>
  <si>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</si>
  <si>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</si>
  <si>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</si>
  <si>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</si>
  <si>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</si>
  <si>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</si>
  <si>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</si>
  <si>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</si>
  <si>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</si>
  <si>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</si>
  <si>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</si>
  <si>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</si>
  <si>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</si>
  <si>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</si>
  <si>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</si>
  <si>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</si>
  <si>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</si>
  <si>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</si>
  <si>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</si>
  <si>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</si>
  <si>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</si>
  <si>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</si>
  <si>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</si>
  <si>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</si>
  <si>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</si>
  <si>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</si>
  <si>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</si>
  <si>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</si>
  <si>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</si>
  <si>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</si>
  <si>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</si>
  <si>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</si>
  <si>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</si>
  <si>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</si>
  <si>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</si>
  <si>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</si>
  <si>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</si>
  <si>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</si>
  <si>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</si>
  <si>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</si>
  <si>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</si>
  <si>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</si>
  <si>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</si>
  <si>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</si>
  <si>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</si>
  <si>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</si>
  <si>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</si>
  <si>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</si>
  <si>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</si>
  <si>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</si>
  <si>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</si>
  <si>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</si>
  <si>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</si>
  <si>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</si>
  <si>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</si>
  <si>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</si>
  <si>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</si>
  <si>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</si>
  <si>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</si>
  <si>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</si>
  <si>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</si>
  <si>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</si>
  <si>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</si>
  <si>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</si>
  <si>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</si>
  <si>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</si>
  <si>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</si>
  <si>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</si>
  <si>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</si>
  <si>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</si>
  <si>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</si>
  <si>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</si>
  <si>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</si>
  <si>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</si>
  <si>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</si>
  <si>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</si>
  <si>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</si>
  <si>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</si>
  <si>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</si>
  <si>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</si>
  <si>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</si>
  <si>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</si>
  <si>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</si>
  <si>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</si>
  <si>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</si>
  <si>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</si>
  <si>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</si>
  <si>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</si>
  <si>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</si>
  <si>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</si>
  <si>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</si>
  <si>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</si>
  <si>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</si>
  <si>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</si>
  <si>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</si>
  <si>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</si>
  <si>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</si>
  <si>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</si>
  <si>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</si>
  <si>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</si>
  <si>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</si>
  <si>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</si>
  <si>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</si>
  <si>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</si>
  <si>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</si>
  <si>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</si>
  <si>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</si>
  <si>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</si>
  <si>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</si>
  <si>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</si>
  <si>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</si>
  <si>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</si>
  <si>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</si>
  <si>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</si>
  <si>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</si>
  <si>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</si>
  <si>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</si>
  <si>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</si>
  <si>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</si>
  <si>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</si>
  <si>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</si>
  <si>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</si>
  <si>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</si>
  <si>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</si>
  <si>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</si>
  <si>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</si>
  <si>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</si>
  <si>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</si>
  <si>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</si>
  <si>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</si>
  <si>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</si>
  <si>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</si>
  <si>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</si>
  <si>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</si>
  <si>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</si>
  <si>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</si>
  <si>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</si>
  <si>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</si>
  <si>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</si>
  <si>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</si>
  <si>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</si>
  <si>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</si>
  <si>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</si>
  <si>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</si>
  <si>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</si>
  <si>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</si>
  <si>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</si>
  <si>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</si>
  <si>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</si>
  <si>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</si>
  <si>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</si>
  <si>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</si>
  <si>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</si>
  <si>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</si>
  <si>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</si>
  <si>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</si>
  <si>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</si>
  <si>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</si>
  <si>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</si>
  <si>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</si>
  <si>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</si>
  <si>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</si>
  <si>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</si>
  <si>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</si>
  <si>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</si>
  <si>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</si>
  <si>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</si>
  <si>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</si>
  <si>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</si>
  <si>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</si>
  <si>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</si>
  <si>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</si>
  <si>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</si>
  <si>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</si>
  <si>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</si>
  <si>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</si>
  <si>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</si>
  <si>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</si>
  <si>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</si>
  <si>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</si>
  <si>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</si>
  <si>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</si>
  <si>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</si>
  <si>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</si>
  <si>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</si>
  <si>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</si>
  <si>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</si>
  <si>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</si>
  <si>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</si>
  <si>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</si>
  <si>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</si>
  <si>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</si>
  <si>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</si>
  <si>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</si>
  <si>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</si>
  <si>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</si>
  <si>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</si>
  <si>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</si>
  <si>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</si>
  <si>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</si>
  <si>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</si>
  <si>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</si>
  <si>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</si>
  <si>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</si>
  <si>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</si>
  <si>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</si>
  <si>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</si>
  <si>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</si>
  <si>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</si>
  <si>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</si>
  <si>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</si>
  <si>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</si>
  <si>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</si>
  <si>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</si>
  <si>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</si>
  <si>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</si>
  <si>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</si>
  <si>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</si>
  <si>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</si>
  <si>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</si>
  <si>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</si>
  <si>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</si>
  <si>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</si>
  <si>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</si>
  <si>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</si>
  <si>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</si>
  <si>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</si>
  <si>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</si>
  <si>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</si>
  <si>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</si>
  <si>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</si>
  <si>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</si>
  <si>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</si>
  <si>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</si>
  <si>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</si>
  <si>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</si>
  <si>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</si>
  <si>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</si>
  <si>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</si>
  <si>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</si>
  <si>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</si>
  <si>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</si>
  <si>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</si>
  <si>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</si>
  <si>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</si>
  <si>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</si>
  <si>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</si>
  <si>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</si>
  <si>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</si>
  <si>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</si>
  <si>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</si>
  <si>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</si>
  <si>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</si>
  <si>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</si>
  <si>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</si>
  <si>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</si>
  <si>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</si>
  <si>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</si>
  <si>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</si>
  <si>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</si>
  <si>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</si>
  <si>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</si>
  <si>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</si>
  <si>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</si>
  <si>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</si>
  <si>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</si>
  <si>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</si>
  <si>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</si>
  <si>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</si>
  <si>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</si>
  <si>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</si>
  <si>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</si>
  <si>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</si>
  <si>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</si>
  <si>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</si>
  <si>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</si>
  <si>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</si>
  <si>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</si>
  <si>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</si>
  <si>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</si>
  <si>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</si>
  <si>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</si>
  <si>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</si>
  <si>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</si>
  <si>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</si>
  <si>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</si>
  <si>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</si>
  <si>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</si>
  <si>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</si>
  <si>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</si>
  <si>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</si>
  <si>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</si>
  <si>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</si>
  <si>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</si>
  <si>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</si>
  <si>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</si>
  <si>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</si>
  <si>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</si>
  <si>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</si>
  <si>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</si>
  <si>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</si>
  <si>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</si>
  <si>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</si>
  <si>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</si>
  <si>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</si>
  <si>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</si>
  <si>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</si>
  <si>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</si>
  <si>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</si>
  <si>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</si>
  <si>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</si>
  <si>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</si>
  <si>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</si>
  <si>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</si>
  <si>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</si>
  <si>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</si>
  <si>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</si>
  <si>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</si>
  <si>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</si>
  <si>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</si>
  <si>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</si>
  <si>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</si>
  <si>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</si>
  <si>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</si>
  <si>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</si>
  <si>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</si>
  <si>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</si>
  <si>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</si>
  <si>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</si>
  <si>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</si>
  <si>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</si>
  <si>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</si>
  <si>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</si>
  <si>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</si>
  <si>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</si>
  <si>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</si>
  <si>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</si>
  <si>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</si>
  <si>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</si>
  <si>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</si>
  <si>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</si>
  <si>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</si>
  <si>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</si>
  <si>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</si>
  <si>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</si>
  <si>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</si>
  <si>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</si>
  <si>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</si>
  <si>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</si>
  <si>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</si>
  <si>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</si>
  <si>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</si>
  <si>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</si>
  <si>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</si>
  <si>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</si>
  <si>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</si>
  <si>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</si>
  <si>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</si>
  <si>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</si>
  <si>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</si>
  <si>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</si>
  <si>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</si>
  <si>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</si>
  <si>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</si>
  <si>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</si>
  <si>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</si>
  <si>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</si>
  <si>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</si>
  <si>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</si>
  <si>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</si>
  <si>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</si>
  <si>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</si>
  <si>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</si>
  <si>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</si>
  <si>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</si>
  <si>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</si>
  <si>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</si>
  <si>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</si>
  <si>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</si>
  <si>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</si>
  <si>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</si>
  <si>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</si>
  <si>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</si>
  <si>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</si>
  <si>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</si>
  <si>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</si>
  <si>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</si>
  <si>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</si>
  <si>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</si>
  <si>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</si>
  <si>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</si>
  <si>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</si>
  <si>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</si>
  <si>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</si>
  <si>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</si>
  <si>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</si>
  <si>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</si>
  <si>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</si>
  <si>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</si>
  <si>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</si>
  <si>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</si>
  <si>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</si>
  <si>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</si>
  <si>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</si>
  <si>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</si>
  <si>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</si>
  <si>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</si>
  <si>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</si>
  <si>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</si>
  <si>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</si>
  <si>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</si>
  <si>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</si>
  <si>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</si>
  <si>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</si>
  <si>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</si>
  <si>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</si>
  <si>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</si>
  <si>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</si>
  <si>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</si>
  <si>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</si>
  <si>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</si>
  <si>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</si>
  <si>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</si>
  <si>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</si>
  <si>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</si>
  <si>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</si>
  <si>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</si>
  <si>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</si>
  <si>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</si>
  <si>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</si>
  <si>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</si>
  <si>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</si>
  <si>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</si>
  <si>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</si>
  <si>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</si>
  <si>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</si>
  <si>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</si>
  <si>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</si>
  <si>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</si>
  <si>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</si>
  <si>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</si>
  <si>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</si>
  <si>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</si>
  <si>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</si>
  <si>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</si>
  <si>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</si>
  <si>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</si>
  <si>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</si>
  <si>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</si>
  <si>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</si>
  <si>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</si>
  <si>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</si>
  <si>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</si>
  <si>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</si>
  <si>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</si>
  <si>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</si>
  <si>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</si>
  <si>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</si>
  <si>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</si>
  <si>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</si>
  <si>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</si>
  <si>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</si>
  <si>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</si>
  <si>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</si>
  <si>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</si>
  <si>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</si>
  <si>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</si>
  <si>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</si>
  <si>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</si>
  <si>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</si>
  <si>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</si>
  <si>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</si>
  <si>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</si>
  <si>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</si>
  <si>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</si>
  <si>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</si>
  <si>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</si>
  <si>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</si>
  <si>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</si>
  <si>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</si>
  <si>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</si>
  <si>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</si>
  <si>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</si>
  <si>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</si>
  <si>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</si>
  <si>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</si>
  <si>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</si>
  <si>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</si>
  <si>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</si>
  <si>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</si>
  <si>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</si>
  <si>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</si>
  <si>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</si>
  <si>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</si>
  <si>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</si>
  <si>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</si>
  <si>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</si>
  <si>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</si>
  <si>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</si>
  <si>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</si>
  <si>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</si>
  <si>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</si>
  <si>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</si>
  <si>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</si>
  <si>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</si>
  <si>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</si>
  <si>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</si>
  <si>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</si>
  <si>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</si>
  <si>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</si>
  <si>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</si>
  <si>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</si>
  <si>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</si>
  <si>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</si>
  <si>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</si>
  <si>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</si>
  <si>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</si>
  <si>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</si>
  <si>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</si>
  <si>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</si>
  <si>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</si>
  <si>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</si>
  <si>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</si>
  <si>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</si>
  <si>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</si>
  <si>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</si>
  <si>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</si>
  <si>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</si>
  <si>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</si>
  <si>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</si>
  <si>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</si>
  <si>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</si>
  <si>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</si>
  <si>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</si>
  <si>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</si>
  <si>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</si>
  <si>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</si>
  <si>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</si>
  <si>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</si>
  <si>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</si>
  <si>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</si>
  <si>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</si>
  <si>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</si>
  <si>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</si>
  <si>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</si>
  <si>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</si>
  <si>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</si>
  <si>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</si>
  <si>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</si>
  <si>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</si>
  <si>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</si>
  <si>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</si>
  <si>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</si>
  <si>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</si>
  <si>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</si>
  <si>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</si>
  <si>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</si>
  <si>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</si>
  <si>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</si>
  <si>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</si>
  <si>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</si>
  <si>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</si>
  <si>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</si>
  <si>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</si>
  <si>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</si>
  <si>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</si>
  <si>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</si>
  <si>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</si>
  <si>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</si>
  <si>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</si>
  <si>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</si>
  <si>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</si>
  <si>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</si>
  <si>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</si>
  <si>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</si>
  <si>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</si>
  <si>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</si>
  <si>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</si>
  <si>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</si>
  <si>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</si>
  <si>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</si>
  <si>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</si>
  <si>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</si>
  <si>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</si>
  <si>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</si>
  <si>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</si>
  <si>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</si>
  <si>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</si>
  <si>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</si>
  <si>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</si>
  <si>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</si>
  <si>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</si>
  <si>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</si>
  <si>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</si>
  <si>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</si>
  <si>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</si>
  <si>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</si>
  <si>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</si>
  <si>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</si>
  <si>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</si>
  <si>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</si>
  <si>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</si>
  <si>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</si>
  <si>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</si>
  <si>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</si>
  <si>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</si>
  <si>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</si>
  <si>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</si>
  <si>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</si>
  <si>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</si>
  <si>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</si>
  <si>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</si>
  <si>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</si>
  <si>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</si>
  <si>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</si>
  <si>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</si>
  <si>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</si>
  <si>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</si>
  <si>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</si>
  <si>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</si>
  <si>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</si>
  <si>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</si>
  <si>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</si>
  <si>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</si>
  <si>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</si>
  <si>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</si>
  <si>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</si>
  <si>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</si>
  <si>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</si>
  <si>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</si>
  <si>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</si>
  <si>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</si>
  <si>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</si>
  <si>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</si>
  <si>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</si>
  <si>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</si>
  <si>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</si>
  <si>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</si>
  <si>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</si>
  <si>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</si>
  <si>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</si>
  <si>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</si>
  <si>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</si>
  <si>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</si>
  <si>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</si>
  <si>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</si>
  <si>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</si>
  <si>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</si>
  <si>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</si>
  <si>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</si>
  <si>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</si>
  <si>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</si>
  <si>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</si>
  <si>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</si>
  <si>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</si>
  <si>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</si>
  <si>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</si>
  <si>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</si>
  <si>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</si>
  <si>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</si>
  <si>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</si>
  <si>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</si>
  <si>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</si>
  <si>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</si>
  <si>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</si>
  <si>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</si>
  <si>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</si>
  <si>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</si>
  <si>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</si>
  <si>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</si>
  <si>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</si>
  <si>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</si>
  <si>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</si>
  <si>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</si>
  <si>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</si>
  <si>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</si>
  <si>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</si>
  <si>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</si>
  <si>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</si>
  <si>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</si>
  <si>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</si>
  <si>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</si>
  <si>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</si>
  <si>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</si>
  <si>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</si>
  <si>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</si>
  <si>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</si>
  <si>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</si>
  <si>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</si>
  <si>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</si>
  <si>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</si>
  <si>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</si>
  <si>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</si>
  <si>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</si>
  <si>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</si>
  <si>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</si>
  <si>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</si>
  <si>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</si>
  <si>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</si>
  <si>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</si>
  <si>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</si>
  <si>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</si>
  <si>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</si>
  <si>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</si>
  <si>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</si>
  <si>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</si>
  <si>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</si>
  <si>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</si>
  <si>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</si>
  <si>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</si>
  <si>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</si>
  <si>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</si>
  <si>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</si>
  <si>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</si>
  <si>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</si>
  <si>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</si>
  <si>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</si>
  <si>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</si>
  <si>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</si>
  <si>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</si>
  <si>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</si>
  <si>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</si>
  <si>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</si>
  <si>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</si>
  <si>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</si>
  <si>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</si>
  <si>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</si>
  <si>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</si>
  <si>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</si>
  <si>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</si>
  <si>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</si>
  <si>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</si>
  <si>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</si>
  <si>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</si>
  <si>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</si>
  <si>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</si>
  <si>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</si>
  <si>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</si>
  <si>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</si>
  <si>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</si>
  <si>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</si>
  <si>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</si>
  <si>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</si>
  <si>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</si>
  <si>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</si>
  <si>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</si>
  <si>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</si>
  <si>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</si>
  <si>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</si>
  <si>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</si>
  <si>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</si>
  <si>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</si>
  <si>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</si>
  <si>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</si>
  <si>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</si>
  <si>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</si>
  <si>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</si>
  <si>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</si>
  <si>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</si>
  <si>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</si>
  <si>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</si>
  <si>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</si>
  <si>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</si>
  <si>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</si>
  <si>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</si>
  <si>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</si>
  <si>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</si>
  <si>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</si>
  <si>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</si>
  <si>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</si>
  <si>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</si>
  <si>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</si>
  <si>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</si>
  <si>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</si>
  <si>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</si>
  <si>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</si>
  <si>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</si>
  <si>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</si>
  <si>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</si>
  <si>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</si>
  <si>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</si>
  <si>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</si>
  <si>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</si>
  <si>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</si>
  <si>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</si>
  <si>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</si>
  <si>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</si>
  <si>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</si>
  <si>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</si>
  <si>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</si>
  <si>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</si>
  <si>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</si>
  <si>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</si>
  <si>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</si>
  <si>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</si>
  <si>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</si>
  <si>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</si>
  <si>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</si>
  <si>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</si>
  <si>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</si>
  <si>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</si>
  <si>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</si>
  <si>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</si>
  <si>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</si>
  <si>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</si>
  <si>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</si>
  <si>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</si>
  <si>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</si>
  <si>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</si>
  <si>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</si>
  <si>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</si>
  <si>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</si>
  <si>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</si>
  <si>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</si>
  <si>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</si>
  <si>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</si>
  <si>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</si>
  <si>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</si>
  <si>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</si>
  <si>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</si>
  <si>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</si>
  <si>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</si>
  <si>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</si>
  <si>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</si>
  <si>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</si>
  <si>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</si>
  <si>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</si>
  <si>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</si>
  <si>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</si>
  <si>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</si>
  <si>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</si>
  <si>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</si>
  <si>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</si>
  <si>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</si>
  <si>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</si>
  <si>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</si>
  <si>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</si>
  <si>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</si>
  <si>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</si>
  <si>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</si>
  <si>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</si>
  <si>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</si>
  <si>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</si>
  <si>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</si>
  <si>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</si>
  <si>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</si>
  <si>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</si>
  <si>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</si>
  <si>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</si>
  <si>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</si>
  <si>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</si>
  <si>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</si>
  <si>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</si>
  <si>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</si>
  <si>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</si>
  <si>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</si>
  <si>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</si>
  <si>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</si>
  <si>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</si>
  <si>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</si>
  <si>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</si>
  <si>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</si>
  <si>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</si>
  <si>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</si>
  <si>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</si>
  <si>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</si>
  <si>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</si>
  <si>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</si>
  <si>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</si>
  <si>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</si>
  <si>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</si>
  <si>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</si>
  <si>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</si>
  <si>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</si>
  <si>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</si>
  <si>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</si>
  <si>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</si>
  <si>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</si>
  <si>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</si>
  <si>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</si>
  <si>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</si>
  <si>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</si>
  <si>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</si>
  <si>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</si>
  <si>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</si>
  <si>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</si>
  <si>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</si>
  <si>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</si>
  <si>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</si>
  <si>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</si>
  <si>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</si>
  <si>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</si>
  <si>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</si>
  <si>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</si>
  <si>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</si>
  <si>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</si>
  <si>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</si>
  <si>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</si>
  <si>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</si>
  <si>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</si>
  <si>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</si>
  <si>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</si>
  <si>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</si>
  <si>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</si>
  <si>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</si>
  <si>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</si>
  <si>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</si>
  <si>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</si>
  <si>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</si>
  <si>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</si>
  <si>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</si>
  <si>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</si>
  <si>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</si>
  <si>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</si>
  <si>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</si>
  <si>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</si>
  <si>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</si>
  <si>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</si>
  <si>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</si>
  <si>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</si>
  <si>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</si>
  <si>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</si>
  <si>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</si>
  <si>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</si>
  <si>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</si>
  <si>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</si>
  <si>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</si>
  <si>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</si>
  <si>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</si>
  <si>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</si>
  <si>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</si>
  <si>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</si>
  <si>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</si>
  <si>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</si>
  <si>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</si>
  <si>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</si>
  <si>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</si>
  <si>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</si>
  <si>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</si>
  <si>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</si>
  <si>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</si>
  <si>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</si>
  <si>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</si>
  <si>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</si>
  <si>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</si>
  <si>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</si>
  <si>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</si>
  <si>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</si>
  <si>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</si>
  <si>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</si>
  <si>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</si>
  <si>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</si>
  <si>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</si>
  <si>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</si>
  <si>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</si>
  <si>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</si>
  <si>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</si>
  <si>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</si>
  <si>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</si>
  <si>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</si>
  <si>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</si>
  <si>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</si>
  <si>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</si>
  <si>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</si>
  <si>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</si>
  <si>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</si>
  <si>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</si>
  <si>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</si>
  <si>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</si>
  <si>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</si>
  <si>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</si>
  <si>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</si>
  <si>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</si>
  <si>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</si>
  <si>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</si>
  <si>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</si>
  <si>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</si>
  <si>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</si>
  <si>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</si>
  <si>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</si>
  <si>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</si>
  <si>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</si>
  <si>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</si>
  <si>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</si>
  <si>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</si>
  <si>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</si>
  <si>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</si>
  <si>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</si>
  <si>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</si>
  <si>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</si>
  <si>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</si>
  <si>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</si>
  <si>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</si>
  <si>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</si>
  <si>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</si>
  <si>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</si>
  <si>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</si>
  <si>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</si>
  <si>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</si>
  <si>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</si>
  <si>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</si>
  <si>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</si>
  <si>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ETA 60 min</t>
  </si>
  <si>
    <t>PCM-20251114-00001666</t>
  </si>
  <si>
    <t>Emergency</t>
  </si>
  <si>
    <t xml:space="preserve">The site located on mountain limit Accsess // Em team need 20 min </t>
  </si>
  <si>
    <t>PCM-20251115-00000118</t>
  </si>
  <si>
    <t xml:space="preserve">EM team need 40 min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</si>
  <si>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</si>
  <si>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</si>
  <si>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</si>
  <si>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</si>
  <si>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PCM-20251114-00001684</t>
  </si>
  <si>
    <t>Sceco power cut , Sceco team working at site   and cannot connected pg due to parking issue</t>
  </si>
  <si>
    <t>NO PCM</t>
  </si>
  <si>
    <t>Access the owner not responding</t>
  </si>
  <si>
    <t>PCM-20251114-00001622</t>
  </si>
  <si>
    <t>Access night issue, security refused enter inside company just during WH</t>
  </si>
  <si>
    <t>PCM-20251114-00001703</t>
  </si>
  <si>
    <t xml:space="preserve">Heavy rain in area and team on the way to saving HUB site </t>
  </si>
  <si>
    <t>PCM-20251115-00000159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</si>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</sst>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9" totalsRowShown="0" headerRowDxfId="64" dataDxfId="63" headerRowBorderDxfId="61" tableBorderDxfId="62">
  <autoFilter ref="A1:L10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313.11417511574109</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0.30657094907655846</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45976.062601041667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45976.062601041667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45976.062601041667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45976.062601041667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45976.062601041667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45976.062601041667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45976.062601041667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45976.062601041667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45976.062601041667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45976.062601041667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45976.062601041667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45976.062601041667</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45976.062601041667</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45976.062601041667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45976.062601041667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45976.062601041667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45976.062601041667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45976.062601041667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45976.062601041667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45976.062601041667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45976.062601041667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45976.062601041667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45976.062601041667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45976.062601041667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45976.062601041667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45976.062601041667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45976.062601041667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45976.062601041667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45976.062601041667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45976.062601041667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45976.062601041667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45976.062601041667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45976.062601041667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45976.062601041667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45976.062601041667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45976.062601041667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45976.062601041667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45976.062601041667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45976.062601041667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45976.062601041667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45976.062601041667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45976.062601041667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45976.062601041667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45976.062601041667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45976.062601041667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45976.062601041667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45976.062601041667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45976.062601041667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45976.062601041667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45976.062601041667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45976.062601041667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45976.062601041667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45976.062601041667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45976.062601041667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45976.062601041667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45976.062601041667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45976.062601041667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45976.062601041667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45976.062601041667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45976.062601041667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45976.062601041667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45976.062601041667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45976.062601041667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45976.062601041667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45976.062601041667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45976.062601041667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45976.062601041667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45976.062601041667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45976.062601041667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45976.062601041667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45976.062601041667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45976.062601041667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45976.062601041667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45976.062601041667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45976.062601041667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45976.062601041667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45976.062601041667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45976.062601041667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45976.062601041667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45976.062601041667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45976.062601041667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45976.062601041667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45976.062601041667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45976.062601041667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45976.062601041667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45976.062601041667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45976.062601041667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45976.062601041667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45976.062601041667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45976.062601041667</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45976.062601041667</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45976.062601041667</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45976.062601041667</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20057FA7-BBAE-4B87-8946-166C7E7DCAEB}"/>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151.06276307870576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1.1837152778753079E-2</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45976.062601041667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45976.062601041667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45976.062601041667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45976.062601041667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45976.062601041667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45976.062601041667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45976.062601041667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45976.062601041667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45976.062601041667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45976.062601041667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45976.062601041667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45976.062601041667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45976.062601041667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45976.062601041667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45976.062601041667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45976.062601041667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45976.062601041667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45976.062601041667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45976.062601041667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45976.062601041667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45976.062601041667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45976.062601041667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45976.062601041667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45976.062601041667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45976.062601041667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45976.062601041667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45976.062601041667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45976.062601041667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45976.062601041667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45976.062601041667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45976.062601041667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45976.062601041667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45976.062601041667</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9"/>
  <sheetViews>
    <sheetView tabSelected="1" workbookViewId="0">
      <selection activeCell="K8" sqref="K8"/>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39109</v>
      </c>
      <c r="B2" s="61" t="str">
        <f>IFERROR(VLOOKUP(D2,DB!A:K,11,0),"")</f>
        <v>R3</v>
      </c>
      <c r="C2" s="18">
        <v>18</v>
      </c>
      <c r="D2" s="18" t="s">
        <v>38866</v>
      </c>
      <c r="E2" s="18" t="s">
        <v>39110</v>
      </c>
      <c r="F2" s="20">
        <v>45975.949479166666</v>
      </c>
      <c r="G2" s="21">
        <f ca="1">IFERROR(NOW()-F2,"-")</f>
        <v>0.11312187500152504</v>
      </c>
      <c r="H2" s="22">
        <v>45975.941134259258</v>
      </c>
      <c r="I2" s="19" t="str">
        <f>IFERROR(VLOOKUP(D2,DB!A:F,6,0),"")</f>
        <v>Generator-DG</v>
      </c>
      <c r="J2" s="18" t="str">
        <f>IFERROR(VLOOKUP(D2,DB!A:G,7,0),"")</f>
        <v>Good</v>
      </c>
      <c r="K2" s="45" t="s">
        <v>39111</v>
      </c>
      <c r="L2" s="23" t="str">
        <f>IFERROR(VLOOKUP(D2,DB!A:I,9,0),"")</f>
        <v>Latis</v>
      </c>
    </row>
    <row r="3" spans="1:13" ht="15" customHeight="1">
      <c r="A3" s="19" t="s">
        <v>39112</v>
      </c>
      <c r="B3" s="61" t="str">
        <f>IFERROR(VLOOKUP(D3,DB!A:K,11,0),"")</f>
        <v>R3</v>
      </c>
      <c r="C3" s="18">
        <v>1</v>
      </c>
      <c r="D3" s="18" t="s">
        <v>24181</v>
      </c>
      <c r="E3" s="18" t="s">
        <v>39021</v>
      </c>
      <c r="F3" s="20">
        <v>45976.030601851853</v>
      </c>
      <c r="G3" s="21">
        <f t="shared" ref="G3:G54" ca="1" si="0">IFERROR(NOW()-F3,"-")</f>
        <v>3.1999189814087003E-2</v>
      </c>
      <c r="H3" s="22">
        <v>45976.022847222222</v>
      </c>
      <c r="I3" s="19" t="str">
        <f>IFERROR(VLOOKUP(D3,DB!A:F,6,0),"")</f>
        <v>SCECO</v>
      </c>
      <c r="J3" s="18" t="str">
        <f>IFERROR(VLOOKUP(D3,DB!A:G,7,0),"")</f>
        <v>Dead+Dead</v>
      </c>
      <c r="K3" s="45" t="s">
        <v>39113</v>
      </c>
      <c r="L3" s="23" t="str">
        <f>IFERROR(VLOOKUP(D3,DB!A:I,9,0),"")</f>
        <v>Latis</v>
      </c>
    </row>
    <row r="4" spans="1:13" ht="15" customHeight="1">
      <c r="A4" s="19"/>
      <c r="B4" s="61" t="str">
        <f>IFERROR(VLOOKUP(D4,DB!A:K,11,0),"")</f>
        <v/>
      </c>
      <c r="C4" s="18"/>
      <c r="D4" s="18"/>
      <c r="E4" s="18"/>
      <c r="F4" s="20"/>
      <c r="G4" s="21">
        <f t="shared" ca="1" si="0"/>
        <v>45976.062601041667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45976.062601041667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45976.062601041667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45976.062601041667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45976.062601041667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45976.062601041667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45976.062601041667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45976.062601041667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45976.062601041667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45976.062601041667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45976.062601041667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45976.062601041667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45976.062601041667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45976.062601041667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45976.062601041667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45976.062601041667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45976.062601041667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45976.062601041667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45976.062601041667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45976.062601041667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45976.062601041667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45976.062601041667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45976.062601041667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45976.062601041667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45976.062601041667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45976.062601041667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45976.062601041667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45976.062601041667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45976.062601041667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45976.062601041667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45976.062601041667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45976.062601041667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45976.062601041667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45976.062601041667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45976.062601041667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45976.062601041667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45976.062601041667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45976.062601041667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45976.062601041667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45976.062601041667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45976.062601041667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45976.062601041667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45976.062601041667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45976.062601041667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45976.062601041667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45976.062601041667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45976.062601041667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45976.062601041667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45976.062601041667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45976.062601041667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45976.062601041667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ref="G55:G118" ca="1" si="1">IFERROR(NOW()-F55,"-")</f>
        <v>45976.062601041667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45976.062601041667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45976.062601041667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45976.062601041667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45976.062601041667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45976.062601041667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45976.062601041667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45976.062601041667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45976.062601041667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45976.062601041667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45976.062601041667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45976.062601041667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45976.062601041667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45976.062601041667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45976.062601041667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45976.062601041667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45976.062601041667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45976.062601041667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45976.062601041667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45976.062601041667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45976.062601041667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45976.062601041667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45976.062601041667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45976.062601041667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45976.062601041667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45976.062601041667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45976.062601041667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45976.062601041667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45976.062601041667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45976.062601041667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45976.062601041667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45976.062601041667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45976.062601041667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45976.062601041667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45976.062601041667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45976.062601041667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45976.062601041667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45976.062601041667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45976.062601041667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45976.062601041667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45976.062601041667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45976.062601041667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45976.062601041667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45976.062601041667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45976.062601041667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45976.062601041667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45976.062601041667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45976.062601041667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45976.062601041667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45976.062601041667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45976.062601041667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45976.062601041667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45976.062601041667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45976.062601041667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45976.062601041667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45976.062601041667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45976.062601041667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45976.062601041667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45976.062601041667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45976.062601041667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45976.062601041667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45976.062601041667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45976.062601041667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45976.062601041667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ref="G119:G182" ca="1" si="2">IFERROR(NOW()-F119,"-")</f>
        <v>45976.062601041667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45976.062601041667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45976.062601041667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45976.062601041667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45976.062601041667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45976.062601041667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45976.062601041667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45976.062601041667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45976.062601041667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45976.062601041667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45976.062601041667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45976.062601041667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45976.062601041667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45976.062601041667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45976.062601041667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45976.062601041667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45976.062601041667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45976.062601041667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45976.062601041667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45976.062601041667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45976.062601041667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45976.062601041667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45976.062601041667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45976.062601041667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45976.062601041667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45976.062601041667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45976.062601041667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45976.062601041667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45976.062601041667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45976.062601041667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45976.062601041667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45976.062601041667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45976.062601041667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45976.062601041667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45976.062601041667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45976.062601041667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45976.062601041667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45976.062601041667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45976.062601041667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45976.062601041667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45976.062601041667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45976.062601041667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45976.062601041667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45976.062601041667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45976.062601041667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45976.062601041667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45976.062601041667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45976.062601041667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45976.062601041667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45976.062601041667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45976.062601041667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45976.062601041667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45976.062601041667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45976.062601041667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45976.062601041667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45976.062601041667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45976.062601041667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45976.062601041667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45976.062601041667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45976.062601041667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45976.062601041667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45976.062601041667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45976.062601041667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45976.062601041667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ref="G183:G246" ca="1" si="3">IFERROR(NOW()-F183,"-")</f>
        <v>45976.062601041667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45976.062601041667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45976.062601041667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45976.062601041667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45976.062601041667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45976.062601041667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45976.062601041667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45976.062601041667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45976.062601041667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45976.062601041667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45976.062601041667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45976.062601041667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45976.062601041667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45976.062601041667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45976.062601041667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45976.062601041667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45976.062601041667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45976.062601041667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45976.062601041667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45976.062601041667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45976.062601041667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45976.062601041667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45976.062601041667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45976.062601041667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45976.062601041667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45976.062601041667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45976.062601041667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45976.062601041667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45976.062601041667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45976.062601041667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45976.062601041667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45976.062601041667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45976.062601041667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45976.062601041667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45976.062601041667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45976.062601041667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45976.062601041667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45976.062601041667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45976.062601041667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45976.062601041667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45976.062601041667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45976.062601041667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45976.062601041667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45976.062601041667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45976.062601041667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45976.062601041667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45976.062601041667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45976.062601041667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45976.062601041667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45976.062601041667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45976.062601041667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45976.062601041667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45976.062601041667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45976.062601041667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45976.062601041667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45976.062601041667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45976.062601041667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45976.062601041667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45976.062601041667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45976.062601041667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45976.062601041667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45976.062601041667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45976.062601041667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45976.062601041667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ref="G247:G310" ca="1" si="4">IFERROR(NOW()-F247,"-")</f>
        <v>45976.062601041667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45976.062601041667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45976.062601041667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45976.062601041667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45976.062601041667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45976.062601041667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45976.062601041667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45976.062601041667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45976.062601041667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45976.062601041667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45976.062601041667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45976.062601041667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45976.062601041667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45976.062601041667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45976.062601041667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45976.062601041667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45976.062601041667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45976.062601041667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45976.062601041667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45976.062601041667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45976.062601041667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45976.062601041667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45976.062601041667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45976.062601041667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45976.062601041667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45976.062601041667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45976.062601041667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45976.062601041667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45976.062601041667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45976.062601041667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45976.062601041667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45976.062601041667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45976.062601041667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45976.062601041667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45976.062601041667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45976.062601041667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45976.062601041667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45976.062601041667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45976.062601041667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45976.062601041667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45976.062601041667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45976.062601041667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45976.062601041667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45976.062601041667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45976.062601041667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45976.062601041667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45976.062601041667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45976.062601041667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45976.062601041667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45976.062601041667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45976.062601041667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45976.062601041667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45976.062601041667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45976.062601041667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45976.062601041667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45976.062601041667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45976.062601041667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45976.062601041667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45976.062601041667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45976.062601041667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45976.062601041667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45976.062601041667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45976.062601041667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45976.062601041667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ref="G311:G374" ca="1" si="5">IFERROR(NOW()-F311,"-")</f>
        <v>45976.062601041667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45976.062601041667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45976.062601041667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45976.062601041667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45976.062601041667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45976.062601041667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45976.062601041667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45976.062601041667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45976.062601041667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45976.062601041667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45976.062601041667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45976.062601041667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45976.062601041667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45976.062601041667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45976.062601041667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45976.062601041667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45976.062601041667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45976.062601041667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45976.062601041667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45976.062601041667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45976.062601041667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45976.062601041667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45976.062601041667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45976.062601041667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45976.062601041667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45976.062601041667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45976.062601041667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45976.062601041667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45976.062601041667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45976.062601041667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45976.062601041667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45976.062601041667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45976.062601041667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45976.062601041667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45976.062601041667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45976.062601041667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45976.062601041667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45976.062601041667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45976.062601041667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45976.062601041667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45976.062601041667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45976.062601041667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45976.062601041667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45976.062601041667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45976.062601041667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45976.062601041667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45976.062601041667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45976.062601041667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45976.062601041667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45976.062601041667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45976.062601041667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45976.062601041667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45976.062601041667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45976.062601041667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45976.062601041667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45976.062601041667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45976.062601041667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45976.062601041667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45976.062601041667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45976.062601041667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45976.062601041667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45976.062601041667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45976.062601041667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45976.062601041667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ref="G375:G438" ca="1" si="6">IFERROR(NOW()-F375,"-")</f>
        <v>45976.062601041667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45976.062601041667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45976.062601041667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45976.062601041667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45976.062601041667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45976.062601041667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45976.062601041667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45976.062601041667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45976.062601041667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45976.062601041667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45976.062601041667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45976.062601041667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45976.062601041667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45976.062601041667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45976.062601041667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45976.062601041667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45976.062601041667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45976.062601041667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45976.062601041667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45976.062601041667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45976.062601041667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45976.062601041667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45976.062601041667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45976.062601041667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45976.062601041667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45976.062601041667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45976.062601041667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45976.062601041667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45976.062601041667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45976.062601041667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45976.062601041667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45976.062601041667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45976.062601041667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45976.062601041667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45976.062601041667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45976.062601041667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45976.062601041667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45976.062601041667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45976.062601041667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45976.062601041667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45976.062601041667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45976.062601041667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45976.062601041667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45976.062601041667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45976.062601041667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45976.062601041667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45976.062601041667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45976.062601041667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45976.062601041667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45976.062601041667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45976.062601041667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45976.062601041667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45976.062601041667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45976.062601041667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45976.062601041667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45976.062601041667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45976.062601041667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45976.062601041667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45976.062601041667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45976.062601041667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45976.062601041667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45976.062601041667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45976.062601041667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45976.062601041667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ref="G439:G502" ca="1" si="7">IFERROR(NOW()-F439,"-")</f>
        <v>45976.062601041667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45976.062601041667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45976.062601041667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45976.062601041667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45976.062601041667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45976.062601041667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45976.062601041667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45976.062601041667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45976.062601041667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45976.062601041667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45976.062601041667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45976.062601041667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45976.062601041667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45976.062601041667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45976.062601041667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45976.062601041667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45976.062601041667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45976.062601041667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45976.062601041667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45976.062601041667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45976.062601041667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45976.062601041667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45976.062601041667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45976.062601041667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45976.062601041667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45976.062601041667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45976.062601041667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45976.062601041667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45976.062601041667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45976.062601041667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45976.062601041667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45976.062601041667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45976.062601041667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45976.062601041667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45976.062601041667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45976.062601041667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45976.062601041667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45976.062601041667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45976.062601041667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45976.062601041667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45976.062601041667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45976.062601041667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45976.062601041667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45976.062601041667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45976.062601041667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45976.062601041667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45976.062601041667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45976.062601041667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45976.062601041667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45976.062601041667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45976.062601041667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45976.062601041667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45976.062601041667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45976.062601041667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45976.062601041667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45976.062601041667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45976.062601041667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45976.062601041667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45976.062601041667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45976.062601041667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45976.062601041667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45976.062601041667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45976.062601041667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45976.062601041667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ref="G503:G566" ca="1" si="8">IFERROR(NOW()-F503,"-")</f>
        <v>45976.062601041667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45976.062601041667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45976.062601041667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45976.062601041667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45976.062601041667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45976.062601041667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45976.062601041667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45976.062601041667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45976.062601041667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45976.062601041667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45976.062601041667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45976.062601041667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45976.062601041667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45976.062601041667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45976.062601041667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45976.062601041667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45976.062601041667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45976.062601041667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45976.062601041667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45976.062601041667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45976.062601041667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45976.062601041667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45976.062601041667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45976.062601041667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45976.062601041667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45976.062601041667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45976.062601041667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45976.062601041667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45976.062601041667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45976.062601041667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45976.062601041667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45976.062601041667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45976.062601041667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45976.062601041667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45976.062601041667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45976.062601041667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45976.062601041667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45976.062601041667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45976.062601041667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45976.062601041667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45976.062601041667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45976.062601041667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45976.062601041667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45976.062601041667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45976.062601041667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45976.062601041667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45976.062601041667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45976.062601041667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45976.062601041667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45976.062601041667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45976.062601041667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45976.062601041667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45976.062601041667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45976.062601041667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45976.062601041667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45976.062601041667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45976.062601041667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45976.062601041667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45976.062601041667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45976.062601041667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45976.062601041667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45976.062601041667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45976.062601041667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45976.062601041667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ref="G567:G630" ca="1" si="9">IFERROR(NOW()-F567,"-")</f>
        <v>45976.062601041667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45976.062601041667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45976.062601041667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45976.062601041667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45976.062601041667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45976.062601041667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45976.062601041667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45976.062601041667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45976.062601041667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45976.062601041667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45976.062601041667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45976.062601041667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45976.062601041667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45976.062601041667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45976.062601041667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45976.062601041667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45976.062601041667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45976.062601041667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45976.062601041667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45976.062601041667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45976.062601041667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45976.062601041667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45976.062601041667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45976.062601041667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45976.062601041667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45976.062601041667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45976.062601041667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45976.062601041667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45976.062601041667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45976.062601041667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45976.062601041667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45976.062601041667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45976.062601041667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45976.062601041667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45976.062601041667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45976.062601041667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45976.062601041667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45976.062601041667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45976.062601041667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45976.062601041667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45976.062601041667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45976.062601041667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45976.062601041667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45976.062601041667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45976.062601041667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45976.062601041667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45976.062601041667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45976.062601041667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45976.062601041667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45976.062601041667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45976.062601041667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45976.062601041667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45976.062601041667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45976.062601041667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45976.062601041667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45976.062601041667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45976.062601041667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45976.062601041667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45976.062601041667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45976.062601041667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45976.062601041667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45976.062601041667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45976.062601041667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45976.062601041667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ref="G631:G694" ca="1" si="10">IFERROR(NOW()-F631,"-")</f>
        <v>45976.062601041667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45976.062601041667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45976.062601041667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45976.062601041667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45976.062601041667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45976.062601041667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45976.062601041667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45976.062601041667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45976.062601041667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45976.062601041667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45976.062601041667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45976.062601041667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45976.062601041667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45976.062601041667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45976.062601041667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45976.062601041667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45976.062601041667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45976.062601041667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45976.062601041667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45976.062601041667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45976.062601041667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45976.062601041667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45976.062601041667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45976.062601041667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45976.062601041667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45976.062601041667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45976.062601041667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45976.062601041667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45976.062601041667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45976.062601041667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45976.062601041667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45976.062601041667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45976.062601041667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45976.062601041667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45976.062601041667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45976.062601041667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45976.062601041667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45976.062601041667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45976.062601041667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45976.062601041667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45976.062601041667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45976.062601041667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45976.062601041667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45976.062601041667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45976.062601041667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45976.062601041667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45976.062601041667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45976.062601041667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45976.062601041667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45976.062601041667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45976.062601041667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45976.062601041667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45976.062601041667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45976.062601041667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45976.062601041667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45976.062601041667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45976.062601041667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45976.062601041667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45976.062601041667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45976.062601041667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45976.062601041667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45976.062601041667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45976.062601041667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45976.062601041667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ref="G695:G758" ca="1" si="11">IFERROR(NOW()-F695,"-")</f>
        <v>45976.062601041667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45976.062601041667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45976.062601041667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45976.062601041667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45976.062601041667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45976.062601041667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45976.062601041667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45976.062601041667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45976.062601041667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45976.062601041667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45976.062601041667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45976.062601041667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45976.062601041667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45976.062601041667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45976.062601041667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45976.062601041667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45976.062601041667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45976.062601041667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45976.062601041667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45976.062601041667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45976.062601041667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45976.062601041667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45976.062601041667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45976.062601041667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45976.062601041667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45976.062601041667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45976.062601041667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45976.062601041667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45976.062601041667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45976.062601041667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45976.062601041667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45976.062601041667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45976.062601041667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45976.062601041667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45976.062601041667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45976.062601041667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45976.062601041667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45976.062601041667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45976.062601041667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45976.062601041667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45976.062601041667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45976.062601041667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45976.062601041667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45976.062601041667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45976.062601041667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45976.062601041667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45976.062601041667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45976.062601041667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45976.062601041667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45976.062601041667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45976.062601041667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45976.062601041667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45976.062601041667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45976.062601041667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45976.062601041667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45976.062601041667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45976.062601041667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45976.062601041667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45976.062601041667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45976.062601041667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45976.062601041667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45976.062601041667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45976.062601041667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45976.062601041667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ref="G759:G822" ca="1" si="12">IFERROR(NOW()-F759,"-")</f>
        <v>45976.062601041667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45976.062601041667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45976.062601041667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45976.062601041667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45976.062601041667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45976.062601041667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45976.062601041667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45976.062601041667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45976.062601041667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45976.062601041667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45976.062601041667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45976.062601041667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45976.062601041667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45976.062601041667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45976.062601041667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45976.062601041667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45976.062601041667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45976.062601041667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45976.062601041667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45976.062601041667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45976.062601041667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45976.062601041667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45976.062601041667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45976.062601041667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45976.062601041667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45976.062601041667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45976.062601041667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45976.062601041667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45976.062601041667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45976.062601041667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45976.062601041667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45976.062601041667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45976.062601041667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45976.062601041667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45976.062601041667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45976.062601041667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45976.062601041667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45976.062601041667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45976.062601041667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45976.062601041667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45976.062601041667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45976.062601041667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45976.062601041667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45976.062601041667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45976.062601041667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45976.062601041667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45976.062601041667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45976.062601041667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45976.062601041667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45976.062601041667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45976.062601041667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45976.062601041667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45976.062601041667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45976.062601041667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45976.062601041667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45976.062601041667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45976.062601041667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45976.062601041667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45976.062601041667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45976.062601041667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45976.062601041667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45976.062601041667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45976.062601041667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45976.062601041667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ref="G823:G886" ca="1" si="13">IFERROR(NOW()-F823,"-")</f>
        <v>45976.062601041667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45976.062601041667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45976.062601041667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45976.062601041667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45976.062601041667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45976.062601041667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45976.062601041667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45976.062601041667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45976.062601041667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45976.062601041667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45976.062601041667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45976.062601041667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45976.062601041667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45976.062601041667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45976.062601041667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45976.062601041667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45976.062601041667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45976.062601041667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45976.062601041667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45976.062601041667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45976.062601041667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45976.062601041667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45976.062601041667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45976.062601041667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45976.062601041667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45976.062601041667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45976.062601041667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45976.062601041667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45976.062601041667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45976.062601041667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45976.062601041667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45976.062601041667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45976.062601041667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45976.062601041667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45976.062601041667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45976.062601041667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45976.062601041667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45976.062601041667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45976.062601041667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45976.062601041667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45976.062601041667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45976.062601041667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45976.062601041667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45976.062601041667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45976.062601041667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45976.062601041667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45976.062601041667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45976.062601041667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45976.062601041667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45976.062601041667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45976.062601041667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45976.062601041667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45976.062601041667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45976.062601041667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45976.062601041667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45976.062601041667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45976.062601041667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45976.062601041667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45976.062601041667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45976.062601041667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45976.062601041667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45976.062601041667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45976.062601041667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45976.062601041667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ref="G887:G950" ca="1" si="14">IFERROR(NOW()-F887,"-")</f>
        <v>45976.062601041667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45976.062601041667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45976.062601041667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45976.062601041667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45976.062601041667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45976.062601041667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45976.062601041667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45976.062601041667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45976.062601041667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45976.062601041667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45976.062601041667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45976.062601041667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45976.062601041667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45976.062601041667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45976.062601041667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45976.062601041667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45976.062601041667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45976.062601041667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45976.062601041667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45976.062601041667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45976.062601041667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45976.062601041667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45976.062601041667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45976.062601041667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45976.062601041667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45976.062601041667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45976.062601041667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45976.062601041667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45976.062601041667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45976.062601041667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45976.062601041667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45976.062601041667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45976.062601041667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45976.062601041667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45976.062601041667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45976.062601041667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45976.062601041667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45976.062601041667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45976.062601041667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45976.062601041667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45976.062601041667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45976.062601041667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45976.062601041667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45976.062601041667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45976.062601041667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45976.062601041667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45976.062601041667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45976.062601041667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45976.062601041667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45976.062601041667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45976.062601041667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45976.062601041667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45976.062601041667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45976.062601041667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45976.062601041667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45976.062601041667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45976.062601041667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45976.062601041667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45976.062601041667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45976.062601041667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45976.062601041667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45976.062601041667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45976.062601041667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45976.062601041667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ref="G951:G1014" ca="1" si="15">IFERROR(NOW()-F951,"-")</f>
        <v>45976.062601041667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45976.062601041667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45976.062601041667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45976.062601041667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45976.062601041667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45976.062601041667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45976.062601041667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45976.062601041667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45976.062601041667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45976.062601041667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45976.062601041667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45976.062601041667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45976.062601041667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45976.062601041667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45976.062601041667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45976.062601041667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45976.062601041667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45976.062601041667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45976.062601041667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45976.062601041667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45976.062601041667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45976.062601041667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45976.062601041667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45976.062601041667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45976.062601041667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45976.062601041667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45976.062601041667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45976.062601041667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45976.062601041667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45976.062601041667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45976.062601041667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45976.062601041667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45976.062601041667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45976.062601041667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45976.062601041667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45976.062601041667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45976.062601041667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45976.062601041667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45976.062601041667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45976.062601041667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45976.062601041667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45976.062601041667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45976.062601041667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45976.062601041667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45976.062601041667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45976.062601041667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45976.062601041667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45976.062601041667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45976.062601041667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45976.062601041667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45976.062601041667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45976.062601041667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45976.062601041667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45976.062601041667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45976.062601041667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45976.062601041667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45976.062601041667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45976.062601041667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45976.062601041667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45976.062601041667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45976.062601041667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45976.062601041667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45976.062601041667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45976.062601041667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ref="G1015:G1029" ca="1" si="16">IFERROR(NOW()-F1015,"-")</f>
        <v>45976.062601041667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45976.062601041667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45976.062601041667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45976.062601041667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45976.062601041667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45976.062601041667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45976.062601041667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45976.062601041667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45976.062601041667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45976.062601041667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45976.062601041667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45976.062601041667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45976.062601041667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45976.062601041667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45976.062601041667</v>
      </c>
      <c r="H1029" s="22"/>
      <c r="I1029" s="19" t="str">
        <f>IFERROR(VLOOKUP(D1029,DB!A:F,6,0),"")</f>
        <v/>
      </c>
      <c r="J1029" s="18" t="str">
        <f>IFERROR(VLOOKUP(D1029,DB!A:G,7,0),"")</f>
        <v/>
      </c>
      <c r="K1029" s="45"/>
      <c r="L1029" s="23" t="str">
        <f>IFERROR(VLOOKUP(D1029,DB!A:I,9,0),"")</f>
        <v/>
      </c>
    </row>
  </sheetData>
  <dataValidations count="2">
    <dataValidation allowBlank="1" showInputMessage="1" showErrorMessage="1" sqref="E1" xr:uid="{5914219A-CB83-432D-936A-CC0CB6F3982A}"/>
    <dataValidation type="list" allowBlank="1" showInputMessage="1" showErrorMessage="1" sqref="E2:E10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9.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272.58188344907103</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36421</v>
      </c>
      <c r="E3" s="95" t="s">
        <v>39021</v>
      </c>
      <c r="F3" s="96">
        <v>45975.803229166668</v>
      </c>
      <c r="G3" s="97">
        <f ca="1">IFERROR(NOW()-F3,"")</f>
        <v>0.25937187499948777</v>
      </c>
      <c r="H3" s="96">
        <v>45975.787465277775</v>
      </c>
      <c r="I3" s="135" t="str">
        <f>IFERROR(VLOOKUP(D3,DB!A:F,6,0),"")</f>
        <v>Generator-SG</v>
      </c>
      <c r="J3" s="135" t="str">
        <f>IFERROR(VLOOKUP(D3,DB!A:G,7,0),"")</f>
        <v>No BB Shifted</v>
      </c>
      <c r="K3" s="98" t="s">
        <v>39117</v>
      </c>
      <c r="L3" s="92" t="str">
        <f>IFERROR(VLOOKUP(D3,DB!A:I,9,0),"")</f>
        <v>Latis</v>
      </c>
    </row>
    <row r="4" spans="1:16">
      <c r="A4" s="135" t="s">
        <v>39118</v>
      </c>
      <c r="B4" s="135" t="str">
        <f>IFERROR(VLOOKUP(D4,DB!A:K,11,0),"")</f>
        <v>R4</v>
      </c>
      <c r="C4" s="94">
        <v>3</v>
      </c>
      <c r="D4" s="92" t="s">
        <v>29866</v>
      </c>
      <c r="E4" s="95" t="s">
        <v>39021</v>
      </c>
      <c r="F4" s="96">
        <v>45975.955833333333</v>
      </c>
      <c r="G4" s="97">
        <f ca="1">IFERROR(NOW()-F4,"")</f>
        <v>0.10676770833379123</v>
      </c>
      <c r="H4" s="96">
        <v>45975.943055555559</v>
      </c>
      <c r="I4" s="135" t="str">
        <f>IFERROR(VLOOKUP(D4,DB!A:F,6,0),"")</f>
        <v>SCECO</v>
      </c>
      <c r="J4" s="135" t="str">
        <f>IFERROR(VLOOKUP(D4,DB!A:G,7,0),"")</f>
        <v>Good</v>
      </c>
      <c r="K4" s="98" t="s">
        <v>39119</v>
      </c>
      <c r="L4" s="92" t="str">
        <f>IFERROR(VLOOKUP(D4,DB!A:I,9,0),"")</f>
        <v>Latis</v>
      </c>
    </row>
    <row r="5" spans="1:16">
      <c r="A5" s="135" t="s">
        <v>39120</v>
      </c>
      <c r="B5" s="135" t="str">
        <f>IFERROR(VLOOKUP(D5,DB!A:K,11,0),"")</f>
        <v>R4</v>
      </c>
      <c r="C5" s="94">
        <v>6</v>
      </c>
      <c r="D5" s="92" t="s">
        <v>37042</v>
      </c>
      <c r="E5" s="95" t="s">
        <v>39021</v>
      </c>
      <c r="F5" s="96"/>
      <c r="G5" s="97">
        <f ca="1">IFERROR(NOW()-F5,"")</f>
        <v>45976.062601041667</v>
      </c>
      <c r="H5" s="96">
        <v>45975.943749999999</v>
      </c>
      <c r="I5" s="135" t="str">
        <f>IFERROR(VLOOKUP(D5,DB!A:F,6,0),"")</f>
        <v>SCECO</v>
      </c>
      <c r="J5" s="135" t="str">
        <f>IFERROR(VLOOKUP(D5,DB!A:G,7,0),"")</f>
        <v>In progress</v>
      </c>
      <c r="K5" s="98" t="s">
        <v>39121</v>
      </c>
      <c r="L5" s="92" t="str">
        <f>IFERROR(VLOOKUP(D5,DB!A:I,9,0),"")</f>
        <v>Latis</v>
      </c>
    </row>
    <row r="6" spans="1:16" ht="15" customHeight="1">
      <c r="A6" s="135" t="s">
        <v>39122</v>
      </c>
      <c r="B6" s="135" t="str">
        <f>IFERROR(VLOOKUP(D6,DB!A:K,11,0),"")</f>
        <v>R4</v>
      </c>
      <c r="C6" s="94">
        <v>5</v>
      </c>
      <c r="D6" s="92" t="s">
        <v>31855</v>
      </c>
      <c r="E6" s="95" t="s">
        <v>39021</v>
      </c>
      <c r="F6" s="96">
        <v>45975.929351851853</v>
      </c>
      <c r="G6" s="97">
        <f ca="1">IFERROR(NOW()-F6,"")</f>
        <v>0.13324918981379597</v>
      </c>
      <c r="H6" s="96">
        <v>45975.921527777777</v>
      </c>
      <c r="I6" s="135" t="str">
        <f>IFERROR(VLOOKUP(D6,DB!A:F,6,0),"")</f>
        <v>SCECO</v>
      </c>
      <c r="J6" s="135" t="str">
        <f>IFERROR(VLOOKUP(D6,DB!A:G,7,0),"")</f>
        <v>Dead</v>
      </c>
      <c r="K6" s="98" t="s">
        <v>39123</v>
      </c>
      <c r="L6" s="92" t="str">
        <f>IFERROR(VLOOKUP(D6,DB!A:I,9,0),"")</f>
        <v>Latis</v>
      </c>
    </row>
    <row r="7" spans="1:16" ht="15" customHeight="1">
      <c r="A7" s="135" t="s">
        <v>39124</v>
      </c>
      <c r="B7" s="135" t="str">
        <f>IFERROR(VLOOKUP(D7,DB!A:K,11,0),"")</f>
        <v>R4</v>
      </c>
      <c r="C7" s="94">
        <v>1</v>
      </c>
      <c r="D7" s="92" t="s">
        <v>37961</v>
      </c>
      <c r="E7" s="95" t="s">
        <v>39021</v>
      </c>
      <c r="F7" s="96">
        <v>45975.961111111108</v>
      </c>
      <c r="G7" s="97">
        <f ca="1">IFERROR(NOW()-F7,"")</f>
        <v>0.10148993055918254</v>
      </c>
      <c r="H7" s="96">
        <v>45975.955092592594</v>
      </c>
      <c r="I7" s="135" t="str">
        <f>IFERROR(VLOOKUP(D7,DB!A:F,6,0),"")</f>
        <v>SCECO</v>
      </c>
      <c r="J7" s="135" t="str">
        <f>IFERROR(VLOOKUP(D7,DB!A:G,7,0),"")</f>
        <v>Weak</v>
      </c>
      <c r="K7" s="98" t="s">
        <v>39125</v>
      </c>
      <c r="L7" s="92" t="str">
        <f>IFERROR(VLOOKUP(D7,DB!A:I,9,0),"")</f>
        <v>Latis</v>
      </c>
    </row>
    <row r="8" spans="1:16" ht="15" customHeight="1">
      <c r="A8" s="135" t="s">
        <v>39126</v>
      </c>
      <c r="B8" s="135" t="str">
        <f>IFERROR(VLOOKUP(D8,DB!A:K,11,0),"")</f>
        <v>R4</v>
      </c>
      <c r="C8" s="94">
        <v>1</v>
      </c>
      <c r="D8" s="92" t="s">
        <v>35455</v>
      </c>
      <c r="E8" s="95" t="s">
        <v>39021</v>
      </c>
      <c r="F8" s="96">
        <v>45976.037546296298</v>
      </c>
      <c r="G8" s="97">
        <f ca="1">IFERROR(NOW()-F8,"")</f>
        <v>2.5054745368834119E-2</v>
      </c>
      <c r="H8" s="96">
        <v>45976.031666666669</v>
      </c>
      <c r="I8" s="135" t="str">
        <f>IFERROR(VLOOKUP(D8,DB!A:F,6,0),"")</f>
        <v>SCECO</v>
      </c>
      <c r="J8" s="135" t="str">
        <f>IFERROR(VLOOKUP(D8,DB!A:G,7,0),"")</f>
        <v>No BB Shifted</v>
      </c>
      <c r="K8" s="98" t="s">
        <v>39127</v>
      </c>
      <c r="L8" s="92" t="str">
        <f>IFERROR(VLOOKUP(D8,DB!A:I,9,0),"")</f>
        <v>Latis</v>
      </c>
    </row>
    <row r="9" spans="1:16" ht="15" customHeight="1">
      <c r="A9" s="135"/>
      <c r="B9" s="135" t="str">
        <f>IFERROR(VLOOKUP(D9,DB!A:K,11,0),"")</f>
        <v/>
      </c>
      <c r="C9" s="94"/>
      <c r="D9" s="92"/>
      <c r="E9" s="95"/>
      <c r="F9" s="96"/>
      <c r="G9" s="97">
        <f ca="1">IFERROR(NOW()-F9,"")</f>
        <v>45976.062601041667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45976.062601041667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45976.062601041667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45976.062601041667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45976.062601041667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45976.062601041667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45976.062601041667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45976.062601041667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45976.062601041667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45976.062601041667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45976.062601041667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45976.062601041667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45976.062601041667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45976.062601041667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45976.062601041667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45976.062601041667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45976.062601041667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45976.062601041667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45976.062601041667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45976.062601041667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45976.062601041667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45976.062601041667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45976.062601041667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45976.062601041667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45976.062601041667</v>
      </c>
      <c r="H33" s="96"/>
      <c r="I33" s="135" t="str">
        <f>IFERROR(VLOOKUP(D33,DB!A:F,6,0),"")</f>
        <v/>
      </c>
      <c r="J33" s="135" t="str">
        <f>IFERROR(VLOOKUP(D33,DB!A:G,7,0),"")</f>
        <v/>
      </c>
      <c r="K33" s="98"/>
      <c r="L33" s="92"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20" sqref="D2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84.23054085647891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39102</v>
      </c>
      <c r="F3" s="38">
        <v>45926.188877314817</v>
      </c>
      <c r="G3" s="116">
        <f t="shared" ref="G3" ca="1" si="0">IFERROR(NOW()-F3,"")</f>
        <v>49.873723726850585</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39102</v>
      </c>
      <c r="F4" s="125">
        <v>45948.661111111112</v>
      </c>
      <c r="G4" s="126">
        <f t="shared" ref="G4" ca="1" si="1">IFERROR(NOW()-F4,"")</f>
        <v>27.401489930554817</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c r="B6" s="124" t="str">
        <f>IFERROR(VLOOKUP(D6,DB!A:K,11,0),"")</f>
        <v/>
      </c>
      <c r="C6" s="124"/>
      <c r="D6" s="124"/>
      <c r="E6" s="124"/>
      <c r="F6" s="124"/>
      <c r="G6" s="126">
        <f t="shared" ref="G6:G55" ca="1" si="2">IFERROR(NOW()-F6,"")</f>
        <v>45976.062601041667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45976.062601041667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45976.062601041667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45976.062601041667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45976.062601041667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45976.062601041667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45976.062601041667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45976.062601041667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45976.062601041667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45976.062601041667</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45976.062601041667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45976.062601041667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45976.062601041667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45976.062601041667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45976.062601041667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45976.062601041667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45976.062601041667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45976.062601041667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45976.062601041667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45976.062601041667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45976.062601041667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45976.062601041667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45976.062601041667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45976.062601041667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45976.062601041667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45976.062601041667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45976.062601041667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45976.062601041667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45976.062601041667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45976.062601041667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45976.062601041667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45976.062601041667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45976.062601041667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45976.062601041667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45976.062601041667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45976.062601041667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45976.062601041667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45976.062601041667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45976.062601041667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45976.062601041667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45976.062601041667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45976.062601041667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45976.062601041667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45976.062601041667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45976.062601041667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45976.062601041667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45976.062601041667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45976.062601041667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45976.062601041667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45976.062601041667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45976.062601041667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45976.062601041667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45976.062601041667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45976.062601041667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45976.062601041667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45976.062601041667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45976.062601041667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45976.062601041667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45976.062601041667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45976.062601041667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45976.062601041667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45976.062601041667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45976.062601041667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45976.062601041667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45976.062601041667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45976.062601041667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45976.062601041667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45976.062601041667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45976.062601041667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45976.062601041667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45976.062601041667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45976.062601041667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45976.062601041667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45976.062601041667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45976.062601041667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45976.062601041667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45976.062601041667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45976.062601041667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45976.062601041667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45976.062601041667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45976.062601041667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45976.062601041667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45976.062601041667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45976.062601041667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45976.062601041667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45976.062601041667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45976.062601041667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45976.062601041667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45976.062601041667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45976.062601041667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45976.062601041667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45976.062601041667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45976.062601041667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45976.062601041667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45976.062601041667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45976.062601041667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45976.062601041667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45976.062601041667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45976.062601041667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45976.062601041667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45976.062601041667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45976.062601041667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45976.062601041667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45976.062601041667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45976.062601041667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45976.062601041667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45976.062601041667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45976.062601041667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45976.062601041667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45976.062601041667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45976.062601041667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45976.062601041667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45976.062601041667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45976.062601041667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45976.062601041667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45976.062601041667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45976.062601041667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45976.062601041667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45976.062601041667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45976.062601041667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45976.062601041667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45976.062601041667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45976.062601041667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45976.062601041667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45976.062601041667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45976.062601041667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45976.062601041667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45976.062601041667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45976.062601041667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45976.062601041667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45976.062601041667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45976.062601041667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45976.062601041667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45976.062601041667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45976.062601041667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45976.062601041667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45976.062601041667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45976.062601041667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45976.062601041667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45976.062601041667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45976.062601041667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45976.062601041667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45976.062601041667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45976.062601041667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45976.062601041667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45976.062601041667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45976.062601041667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45976.062601041667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45976.062601041667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45976.062601041667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45976.062601041667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45976.062601041667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45976.062601041667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45976.062601041667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45976.062601041667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45976.062601041667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45976.062601041667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45976.062601041667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45976.062601041667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45976.062601041667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45976.062601041667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45976.062601041667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45976.062601041667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45976.062601041667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45976.062601041667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45976.062601041667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45976.062601041667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45976.062601041667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45976.062601041667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45976.062601041667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45976.062601041667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45976.062601041667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45976.062601041667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45976.062601041667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45976.062601041667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45976.062601041667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45976.062601041667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45976.062601041667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45976.062601041667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45976.062601041667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45976.062601041667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45976.062601041667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45976.062601041667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45976.062601041667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45976.062601041667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45976.062601041667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45976.062601041667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45976.062601041667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45976.062601041667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45976.062601041667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45976.062601041667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45976.062601041667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45976.062601041667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45976.062601041667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45976.062601041667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45976.062601041667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45976.062601041667</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45976.062601041667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45976.062601041667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45976.062601041667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45976.062601041667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45976.062601041667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45976.062601041667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45976.062601041667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45976.062601041667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45976.062601041667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45976.062601041667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45976.062601041667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45976.062601041667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45976.062601041667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45976.062601041667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45976.062601041667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45976.062601041667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45976.062601041667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45976.062601041667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45976.062601041667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45976.062601041667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45976.062601041667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45976.062601041667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45976.062601041667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45976.062601041667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45976.062601041667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45976.062601041667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45976.062601041667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45976.062601041667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45976.062601041667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45976.062601041667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45976.062601041667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45976.062601041667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45976.062601041667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45976.062601041667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45976.062601041667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45976.062601041667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45976.062601041667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45976.062601041667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45976.062601041667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45976.062601041667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45976.062601041667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45976.062601041667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45976.062601041667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45976.062601041667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45976.062601041667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45976.062601041667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45976.062601041667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45976.062601041667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45976.062601041667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45976.062601041667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45976.062601041667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45976.062601041667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45976.062601041667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45976.062601041667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45976.062601041667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45976.062601041667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45976.062601041667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45976.062601041667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45976.062601041667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45976.062601041667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45976.062601041667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45976.062601041667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45976.062601041667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45976.062601041667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45976.062601041667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45976.062601041667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45976.062601041667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45976.062601041667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45976.062601041667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45976.062601041667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45976.062601041667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45976.062601041667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45976.062601041667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45976.062601041667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45976.062601041667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45976.062601041667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45976.062601041667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45976.062601041667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45976.062601041667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45976.062601041667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45976.062601041667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45976.062601041667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45976.062601041667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45976.062601041667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45976.062601041667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45976.062601041667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45976.062601041667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45976.062601041667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45976.062601041667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45976.062601041667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45976.062601041667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45976.062601041667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45976.062601041667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45976.062601041667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45976.062601041667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45976.062601041667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45976.062601041667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45976.062601041667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45976.062601041667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45976.062601041667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45976.062601041667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45976.062601041667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45976.062601041667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45976.062601041667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45976.062601041667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45976.062601041667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45976.062601041667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45976.062601041667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45976.062601041667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45976.062601041667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45976.062601041667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45976.062601041667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45976.062601041667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45976.062601041667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45976.062601041667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45976.062601041667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45976.062601041667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45976.062601041667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45976.062601041667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45976.062601041667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45976.062601041667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45976.062601041667</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2025-11-14T22:30:53Z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