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59" documentId="13_ncr:1_{F6CB121F-512D-4AA6-A0C1-0FB36C537598}" xr6:coauthVersionLast="47" xr6:coauthVersionMax="47" xr10:uidLastSave="{B8A8C1AA-0677-4DF7-BF95-FD3840CAEF8B}"/>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9" i="5"/>
  <c r="I9" i="5"/>
  <c r="J9" i="5"/>
  <c r="L9" i="5"/>
  <c r="B8" i="5"/>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alcChain>
</file>

<file path=xl/sharedStrings.xml><?xml version="1.0" encoding="utf-8"?>
<sst xmlns="http://schemas.openxmlformats.org/spreadsheetml/2006/main" count="180321" uniqueCount="39137">
  <si>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</si>
  <si>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</si>
  <si>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</si>
  <si>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</si>
  <si>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</si>
  <si>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</si>
  <si>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</si>
  <si>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</si>
  <si>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</si>
  <si>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</si>
  <si>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</si>
  <si>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</si>
  <si>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</si>
  <si>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</si>
  <si>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</si>
  <si>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</si>
  <si>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</si>
  <si>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</si>
  <si>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</si>
  <si>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</si>
  <si>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</si>
  <si>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</si>
  <si>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</si>
  <si>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</si>
  <si>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</si>
  <si>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</si>
  <si>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</si>
  <si>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</si>
  <si>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</si>
  <si>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</si>
  <si>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</si>
  <si>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</si>
  <si>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</si>
  <si>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</si>
  <si>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</si>
  <si>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</si>
  <si>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</si>
  <si>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</si>
  <si>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</si>
  <si>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</si>
  <si>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</si>
  <si>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</si>
  <si>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</si>
  <si>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</si>
  <si>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</si>
  <si>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</si>
  <si>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</si>
  <si>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</si>
  <si>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</si>
  <si>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</si>
  <si>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</si>
  <si>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</si>
  <si>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</si>
  <si>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</si>
  <si>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</si>
  <si>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</si>
  <si>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</si>
  <si>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</si>
  <si>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</si>
  <si>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</si>
  <si>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</si>
  <si>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</si>
  <si>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</si>
  <si>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</si>
  <si>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</si>
  <si>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</si>
  <si>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</si>
  <si>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</si>
  <si>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</si>
  <si>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</si>
  <si>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</si>
  <si>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</si>
  <si>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</si>
  <si>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</si>
  <si>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</si>
  <si>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</si>
  <si>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</si>
  <si>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</si>
  <si>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</si>
  <si>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</si>
  <si>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</si>
  <si>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</si>
  <si>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</si>
  <si>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</si>
  <si>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</si>
  <si>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</si>
  <si>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</si>
  <si>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</si>
  <si>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</si>
  <si>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</si>
  <si>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</si>
  <si>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</si>
  <si>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</si>
  <si>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</si>
  <si>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</si>
  <si>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</si>
  <si>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</si>
  <si>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</si>
  <si>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</si>
  <si>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</si>
  <si>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</si>
  <si>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</si>
  <si>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</si>
  <si>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</si>
  <si>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</si>
  <si>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</si>
  <si>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</si>
  <si>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</si>
  <si>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</si>
  <si>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</si>
  <si>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</si>
  <si>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</si>
  <si>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</si>
  <si>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</si>
  <si>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</si>
  <si>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</si>
  <si>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</si>
  <si>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</si>
  <si>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</si>
  <si>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</si>
  <si>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</si>
  <si>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</si>
  <si>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</si>
  <si>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</si>
  <si>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</si>
  <si>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</si>
  <si>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</si>
  <si>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</si>
  <si>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</si>
  <si>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</si>
  <si>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</si>
  <si>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</si>
  <si>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</si>
  <si>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</si>
  <si>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</si>
  <si>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</si>
  <si>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</si>
  <si>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</si>
  <si>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</si>
  <si>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</si>
  <si>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</si>
  <si>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</si>
  <si>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</si>
  <si>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</si>
  <si>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</si>
  <si>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</si>
  <si>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</si>
  <si>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</si>
  <si>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</si>
  <si>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</si>
  <si>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</si>
  <si>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</si>
  <si>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</si>
  <si>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</si>
  <si>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</si>
  <si>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</si>
  <si>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</si>
  <si>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</si>
  <si>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</si>
  <si>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</si>
  <si>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</si>
  <si>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</si>
  <si>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</si>
  <si>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</si>
  <si>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</si>
  <si>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</si>
  <si>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</si>
  <si>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</si>
  <si>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</si>
  <si>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</si>
  <si>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</si>
  <si>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</si>
  <si>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</si>
  <si>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</si>
  <si>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</si>
  <si>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</si>
  <si>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</si>
  <si>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</si>
  <si>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</si>
  <si>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</si>
  <si>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</si>
  <si>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</si>
  <si>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</si>
  <si>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</si>
  <si>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</si>
  <si>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</si>
  <si>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</si>
  <si>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</si>
  <si>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</si>
  <si>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</si>
  <si>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</si>
  <si>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</si>
  <si>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</si>
  <si>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</si>
  <si>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</si>
  <si>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</si>
  <si>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</si>
  <si>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</si>
  <si>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</si>
  <si>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</si>
  <si>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</si>
  <si>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</si>
  <si>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</si>
  <si>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</si>
  <si>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</si>
  <si>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</si>
  <si>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</si>
  <si>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</si>
  <si>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</si>
  <si>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</si>
  <si>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</si>
  <si>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</si>
  <si>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</si>
  <si>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</si>
  <si>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</si>
  <si>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</si>
  <si>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</si>
  <si>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</si>
  <si>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</si>
  <si>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</si>
  <si>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</si>
  <si>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</si>
  <si>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</si>
  <si>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</si>
  <si>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</si>
  <si>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</si>
  <si>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</si>
  <si>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</si>
  <si>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</si>
  <si>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</si>
  <si>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</si>
  <si>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</si>
  <si>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</si>
  <si>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</si>
  <si>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</si>
  <si>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</si>
  <si>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</si>
  <si>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</si>
  <si>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</si>
  <si>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</si>
  <si>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</si>
  <si>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</si>
  <si>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</si>
  <si>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</si>
  <si>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</si>
  <si>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</si>
  <si>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</si>
  <si>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</si>
  <si>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</si>
  <si>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</si>
  <si>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</si>
  <si>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</si>
  <si>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</si>
  <si>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</si>
  <si>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</si>
  <si>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</si>
  <si>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</si>
  <si>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</si>
  <si>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</si>
  <si>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</si>
  <si>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</si>
  <si>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</si>
  <si>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</si>
  <si>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</si>
  <si>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</si>
  <si>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</si>
  <si>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</si>
  <si>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</si>
  <si>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</si>
  <si>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</si>
  <si>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</si>
  <si>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</si>
  <si>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</si>
  <si>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</si>
  <si>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</si>
  <si>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</si>
  <si>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</si>
  <si>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</si>
  <si>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</si>
  <si>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</si>
  <si>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</si>
  <si>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</si>
  <si>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</si>
  <si>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</si>
  <si>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</si>
  <si>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</si>
  <si>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</si>
  <si>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</si>
  <si>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</si>
  <si>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</si>
  <si>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</si>
  <si>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</si>
  <si>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</si>
  <si>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</si>
  <si>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</si>
  <si>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</si>
  <si>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</si>
  <si>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</si>
  <si>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</si>
  <si>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</si>
  <si>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</si>
  <si>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</si>
  <si>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</si>
  <si>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</si>
  <si>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</si>
  <si>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</si>
  <si>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</si>
  <si>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</si>
  <si>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</si>
  <si>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</si>
  <si>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</si>
  <si>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</si>
  <si>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</si>
  <si>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</si>
  <si>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</si>
  <si>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</si>
  <si>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</si>
  <si>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</si>
  <si>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</si>
  <si>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</si>
  <si>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</si>
  <si>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</si>
  <si>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</si>
  <si>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</si>
  <si>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</si>
  <si>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</si>
  <si>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</si>
  <si>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</si>
  <si>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</si>
  <si>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</si>
  <si>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</si>
  <si>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</si>
  <si>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</si>
  <si>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</si>
  <si>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</si>
  <si>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</si>
  <si>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</si>
  <si>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</si>
  <si>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</si>
  <si>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</si>
  <si>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</si>
  <si>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</si>
  <si>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</si>
  <si>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</si>
  <si>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</si>
  <si>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</si>
  <si>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</si>
  <si>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</si>
  <si>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</si>
  <si>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</si>
  <si>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</si>
  <si>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</si>
  <si>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</si>
  <si>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</si>
  <si>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</si>
  <si>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</si>
  <si>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</si>
  <si>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</si>
  <si>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</si>
  <si>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</si>
  <si>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</si>
  <si>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</si>
  <si>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</si>
  <si>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</si>
  <si>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</si>
  <si>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</si>
  <si>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</si>
  <si>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</si>
  <si>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</si>
  <si>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</si>
  <si>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</si>
  <si>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</si>
  <si>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</si>
  <si>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</si>
  <si>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</si>
  <si>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</si>
  <si>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</si>
  <si>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</si>
  <si>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</si>
  <si>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</si>
  <si>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</si>
  <si>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</si>
  <si>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</si>
  <si>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</si>
  <si>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</si>
  <si>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</si>
  <si>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</si>
  <si>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</si>
  <si>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</si>
  <si>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</si>
  <si>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</si>
  <si>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</si>
  <si>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</si>
  <si>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</si>
  <si>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</si>
  <si>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</si>
  <si>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</si>
  <si>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</si>
  <si>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</si>
  <si>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</si>
  <si>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</si>
  <si>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</si>
  <si>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</si>
  <si>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</si>
  <si>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</si>
  <si>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</si>
  <si>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</si>
  <si>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</si>
  <si>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</si>
  <si>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</si>
  <si>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</si>
  <si>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</si>
  <si>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</si>
  <si>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</si>
  <si>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</si>
  <si>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</si>
  <si>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</si>
  <si>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</si>
  <si>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</si>
  <si>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</si>
  <si>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</si>
  <si>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</si>
  <si>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</si>
  <si>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</si>
  <si>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</si>
  <si>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</si>
  <si>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</si>
  <si>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</si>
  <si>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</si>
  <si>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</si>
  <si>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</si>
  <si>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</si>
  <si>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</si>
  <si>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</si>
  <si>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</si>
  <si>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</si>
  <si>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</si>
  <si>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</si>
  <si>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</si>
  <si>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</si>
  <si>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</si>
  <si>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</si>
  <si>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</si>
  <si>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</si>
  <si>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</si>
  <si>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</si>
  <si>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</si>
  <si>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</si>
  <si>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</si>
  <si>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</si>
  <si>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</si>
  <si>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</si>
  <si>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</si>
  <si>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</si>
  <si>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</si>
  <si>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</si>
  <si>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</si>
  <si>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</si>
  <si>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</si>
  <si>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</si>
  <si>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</si>
  <si>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</si>
  <si>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</si>
  <si>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</si>
  <si>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</si>
  <si>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</si>
  <si>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</si>
  <si>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</si>
  <si>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</si>
  <si>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</si>
  <si>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</si>
  <si>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</si>
  <si>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</si>
  <si>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</si>
  <si>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</si>
  <si>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</si>
  <si>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</si>
  <si>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</si>
  <si>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</si>
  <si>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</si>
  <si>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</si>
  <si>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</si>
  <si>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</si>
  <si>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</si>
  <si>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</si>
  <si>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</si>
  <si>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</si>
  <si>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</si>
  <si>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</si>
  <si>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</si>
  <si>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</si>
  <si>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</si>
  <si>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</si>
  <si>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</si>
  <si>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</si>
  <si>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</si>
  <si>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</si>
  <si>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</si>
  <si>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</si>
  <si>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</si>
  <si>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</si>
  <si>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</si>
  <si>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</si>
  <si>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</si>
  <si>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</si>
  <si>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</si>
  <si>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</si>
  <si>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</si>
  <si>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</si>
  <si>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</si>
  <si>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</si>
  <si>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</si>
  <si>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</si>
  <si>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</si>
  <si>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</si>
  <si>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</si>
  <si>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</si>
  <si>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</si>
  <si>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</si>
  <si>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</si>
  <si>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</si>
  <si>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</si>
  <si>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</si>
  <si>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</si>
  <si>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</si>
  <si>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</si>
  <si>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</si>
  <si>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</si>
  <si>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</si>
  <si>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</si>
  <si>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</si>
  <si>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</si>
  <si>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</si>
  <si>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</si>
  <si>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</si>
  <si>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</si>
  <si>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</si>
  <si>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</si>
  <si>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</si>
  <si>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</si>
  <si>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</si>
  <si>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</si>
  <si>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</si>
  <si>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</si>
  <si>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</si>
  <si>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</si>
  <si>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</si>
  <si>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</si>
  <si>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</si>
  <si>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</si>
  <si>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</si>
  <si>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</si>
  <si>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</si>
  <si>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</si>
  <si>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</si>
  <si>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</si>
  <si>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</si>
  <si>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</si>
  <si>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</si>
  <si>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</si>
  <si>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</si>
  <si>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</si>
  <si>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</si>
  <si>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</si>
  <si>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</si>
  <si>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</si>
  <si>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</si>
  <si>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</si>
  <si>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</si>
  <si>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</si>
  <si>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</si>
  <si>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</si>
  <si>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</si>
  <si>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</si>
  <si>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</si>
  <si>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</si>
  <si>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</si>
  <si>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</si>
  <si>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</si>
  <si>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</si>
  <si>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</si>
  <si>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</si>
  <si>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</si>
  <si>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</si>
  <si>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</si>
  <si>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</si>
  <si>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</si>
  <si>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</si>
  <si>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</si>
  <si>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</si>
  <si>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</si>
  <si>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</si>
  <si>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</si>
  <si>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</si>
  <si>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</si>
  <si>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</si>
  <si>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</si>
  <si>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</si>
  <si>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</si>
  <si>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</si>
  <si>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</si>
  <si>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</si>
  <si>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</si>
  <si>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</si>
  <si>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</si>
  <si>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</si>
  <si>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</si>
  <si>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</si>
  <si>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</si>
  <si>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</si>
  <si>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</si>
  <si>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</si>
  <si>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</si>
  <si>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</si>
  <si>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</si>
  <si>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</si>
  <si>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</si>
  <si>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</si>
  <si>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</si>
  <si>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</si>
  <si>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</si>
  <si>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</si>
  <si>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</si>
  <si>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</si>
  <si>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</si>
  <si>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</si>
  <si>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</si>
  <si>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</si>
  <si>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</si>
  <si>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</si>
  <si>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</si>
  <si>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</si>
  <si>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</si>
  <si>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</si>
  <si>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</si>
  <si>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</si>
  <si>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</si>
  <si>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</si>
  <si>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</si>
  <si>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</si>
  <si>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</si>
  <si>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</si>
  <si>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</si>
  <si>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</si>
  <si>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</si>
  <si>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</si>
  <si>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</si>
  <si>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</si>
  <si>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</si>
  <si>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</si>
  <si>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</si>
  <si>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</si>
  <si>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</si>
  <si>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</si>
  <si>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</si>
  <si>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</si>
  <si>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</si>
  <si>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</si>
  <si>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</si>
  <si>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</si>
  <si>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</si>
  <si>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</si>
  <si>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</si>
  <si>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</si>
  <si>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</si>
  <si>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</si>
  <si>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</si>
  <si>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</si>
  <si>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</si>
  <si>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</si>
  <si>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</si>
  <si>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</si>
  <si>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</si>
  <si>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</si>
  <si>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</si>
  <si>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</si>
  <si>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</si>
  <si>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</si>
  <si>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</si>
  <si>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</si>
  <si>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</si>
  <si>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</si>
  <si>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</si>
  <si>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</si>
  <si>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</si>
  <si>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</si>
  <si>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</si>
  <si>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</si>
  <si>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</si>
  <si>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</si>
  <si>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</si>
  <si>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</si>
  <si>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</si>
  <si>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</si>
  <si>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</si>
  <si>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</si>
  <si>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</si>
  <si>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</si>
  <si>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</si>
  <si>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</si>
  <si>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</si>
  <si>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</si>
  <si>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</si>
  <si>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</si>
  <si>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</si>
  <si>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</si>
  <si>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</si>
  <si>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</si>
  <si>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</si>
  <si>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</si>
  <si>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</si>
  <si>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</si>
  <si>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</si>
  <si>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</si>
  <si>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</si>
  <si>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</si>
  <si>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</si>
  <si>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</si>
  <si>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</si>
  <si>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</si>
  <si>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</si>
  <si>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</si>
  <si>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</si>
  <si>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</si>
  <si>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</si>
  <si>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</si>
  <si>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</si>
  <si>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</si>
  <si>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</si>
  <si>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</si>
  <si>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</si>
  <si>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</si>
  <si>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</si>
  <si>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</si>
  <si>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</si>
  <si>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</si>
  <si>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</si>
  <si>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</si>
  <si>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</si>
  <si>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</si>
  <si>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</si>
  <si>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</si>
  <si>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</si>
  <si>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</si>
  <si>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</si>
  <si>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</si>
  <si>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</si>
  <si>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</si>
  <si>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</si>
  <si>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</si>
  <si>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</si>
  <si>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</si>
  <si>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</si>
  <si>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</si>
  <si>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</si>
  <si>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</si>
  <si>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</si>
  <si>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</si>
  <si>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</si>
  <si>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</si>
  <si>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</si>
  <si>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</si>
  <si>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</si>
  <si>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</si>
  <si>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</si>
  <si>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</si>
  <si>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</si>
  <si>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</si>
  <si>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</si>
  <si>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</si>
  <si>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</si>
  <si>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</si>
  <si>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</si>
  <si>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</si>
  <si>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</si>
  <si>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</si>
  <si>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</si>
  <si>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</si>
  <si>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</si>
  <si>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</si>
  <si>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</si>
  <si>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</si>
  <si>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</si>
  <si>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</si>
  <si>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</si>
  <si>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</si>
  <si>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</si>
  <si>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</si>
  <si>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</si>
  <si>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</si>
  <si>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</si>
  <si>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</si>
  <si>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</si>
  <si>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</si>
  <si>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</si>
  <si>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</si>
  <si>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</si>
  <si>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</si>
  <si>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</si>
  <si>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</si>
  <si>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</si>
  <si>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</si>
  <si>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</si>
  <si>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</si>
  <si>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</si>
  <si>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</si>
  <si>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</si>
  <si>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</si>
  <si>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</si>
  <si>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</si>
  <si>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</si>
  <si>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</si>
  <si>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</si>
  <si>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</si>
  <si>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</si>
  <si>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</si>
  <si>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</si>
  <si>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</si>
  <si>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</si>
  <si>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</si>
  <si>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</si>
  <si>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</si>
  <si>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</si>
  <si>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</si>
  <si>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</si>
  <si>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</si>
  <si>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</si>
  <si>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</si>
  <si>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</si>
  <si>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</si>
  <si>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</si>
  <si>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</si>
  <si>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</si>
  <si>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</si>
  <si>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</si>
  <si>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</si>
  <si>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</si>
  <si>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</si>
  <si>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</si>
  <si>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</si>
  <si>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</si>
  <si>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</si>
  <si>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</si>
  <si>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</si>
  <si>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</si>
  <si>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</si>
  <si>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</si>
  <si>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</si>
  <si>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</si>
  <si>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</si>
  <si>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</si>
  <si>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</si>
  <si>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</si>
  <si>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</si>
  <si>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</si>
  <si>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</si>
  <si>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</si>
  <si>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</si>
  <si>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</si>
  <si>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</si>
  <si>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</si>
  <si>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</si>
  <si>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</si>
  <si>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</si>
  <si>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</si>
  <si>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</si>
  <si>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</si>
  <si>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</si>
  <si>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</si>
  <si>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</si>
  <si>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</si>
  <si>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</si>
  <si>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</si>
  <si>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</si>
  <si>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</si>
  <si>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</si>
  <si>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</si>
  <si>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</si>
  <si>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</si>
  <si>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</si>
  <si>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</si>
  <si>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</si>
  <si>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</si>
  <si>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</si>
  <si>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</si>
  <si>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</si>
  <si>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</si>
  <si>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</si>
  <si>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</si>
  <si>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</si>
  <si>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</si>
  <si>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</si>
  <si>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</si>
  <si>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</si>
  <si>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</si>
  <si>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</si>
  <si>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</si>
  <si>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</si>
  <si>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</si>
  <si>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</si>
  <si>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</si>
  <si>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</si>
  <si>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</si>
  <si>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</si>
  <si>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</si>
  <si>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</si>
  <si>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</si>
  <si>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</si>
  <si>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</si>
  <si>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</si>
  <si>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</si>
  <si>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</si>
  <si>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</si>
  <si>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</si>
  <si>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</si>
  <si>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</si>
  <si>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</si>
  <si>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</si>
  <si>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</si>
  <si>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</si>
  <si>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</si>
  <si>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</si>
  <si>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</si>
  <si>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</si>
  <si>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</si>
  <si>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</si>
  <si>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</si>
  <si>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</si>
  <si>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</si>
  <si>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</si>
  <si>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</si>
  <si>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</si>
  <si>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</si>
  <si>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</si>
  <si>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</si>
  <si>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</si>
  <si>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</si>
  <si>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</si>
  <si>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</si>
  <si>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</si>
  <si>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</si>
  <si>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</si>
  <si>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</si>
  <si>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</si>
  <si>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</si>
  <si>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</si>
  <si>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</si>
  <si>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</si>
  <si>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</si>
  <si>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</si>
  <si>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</si>
  <si>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</si>
  <si>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</si>
  <si>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</si>
  <si>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</si>
  <si>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</si>
  <si>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</si>
  <si>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</si>
  <si>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</si>
  <si>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</si>
  <si>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</si>
  <si>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</si>
  <si>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</si>
  <si>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</si>
  <si>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</si>
  <si>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</si>
  <si>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</si>
  <si>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</si>
  <si>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</si>
  <si>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</si>
  <si>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</si>
  <si>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</si>
  <si>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</si>
  <si>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</si>
  <si>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</si>
  <si>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</si>
  <si>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</si>
  <si>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</si>
  <si>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</si>
  <si>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</si>
  <si>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</si>
  <si>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</si>
  <si>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</si>
  <si>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</si>
  <si>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</si>
  <si>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</si>
  <si>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</si>
  <si>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</si>
  <si>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</si>
  <si>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</si>
  <si>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</si>
  <si>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</si>
  <si>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</si>
  <si>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</si>
  <si>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</si>
  <si>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</si>
  <si>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</si>
  <si>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</si>
  <si>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</si>
  <si>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</si>
  <si>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</si>
  <si>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</si>
  <si>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</si>
  <si>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</si>
  <si>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</si>
  <si>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</si>
  <si>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</si>
  <si>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</si>
  <si>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</si>
  <si>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</si>
  <si>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</si>
  <si>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</si>
  <si>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</si>
  <si>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</si>
  <si>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</si>
  <si>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</si>
  <si>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</si>
  <si>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</si>
  <si>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</si>
  <si>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</si>
  <si>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</si>
  <si>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</si>
  <si>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</si>
  <si>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</si>
  <si>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</si>
  <si>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</si>
  <si>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</si>
  <si>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</si>
  <si>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</si>
  <si>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</si>
  <si>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</si>
  <si>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</si>
  <si>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</si>
  <si>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</si>
  <si>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</si>
  <si>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</si>
  <si>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</si>
  <si>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</si>
  <si>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</si>
  <si>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</si>
  <si>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</si>
  <si>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</si>
  <si>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</si>
  <si>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</si>
  <si>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</si>
  <si>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</si>
  <si>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</si>
  <si>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</si>
  <si>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</si>
  <si>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</si>
  <si>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</si>
  <si>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</si>
  <si>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</si>
  <si>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</si>
  <si>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</si>
  <si>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</si>
  <si>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</si>
  <si>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</si>
  <si>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</si>
  <si>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</si>
  <si>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</si>
  <si>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</si>
  <si>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</si>
  <si>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</si>
  <si>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</si>
  <si>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</si>
  <si>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</si>
  <si>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</si>
  <si>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</si>
  <si>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</si>
  <si>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</si>
  <si>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</si>
  <si>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</si>
  <si>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</si>
  <si>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</si>
  <si>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</si>
  <si>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</si>
  <si>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</si>
  <si>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</si>
  <si>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</si>
  <si>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</si>
  <si>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</si>
  <si>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</si>
  <si>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</si>
  <si>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</si>
  <si>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</si>
  <si>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</si>
  <si>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</si>
  <si>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</si>
  <si>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</si>
  <si>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</si>
  <si>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</si>
  <si>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</si>
  <si>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</si>
  <si>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</si>
  <si>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</si>
  <si>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</si>
  <si>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</si>
  <si>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</si>
  <si>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</si>
  <si>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</si>
  <si>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</si>
  <si>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</si>
  <si>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</si>
  <si>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</si>
  <si>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</si>
  <si>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</si>
  <si>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</si>
  <si>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</si>
  <si>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</si>
  <si>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</si>
  <si>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</si>
  <si>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</si>
  <si>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</si>
  <si>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</si>
  <si>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</si>
  <si>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</si>
  <si>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</si>
  <si>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</si>
  <si>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</si>
  <si>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</si>
  <si>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</si>
  <si>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</si>
  <si>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</si>
  <si>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</si>
  <si>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</si>
  <si>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</si>
  <si>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</si>
  <si>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</si>
  <si>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</si>
  <si>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</si>
  <si>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</si>
  <si>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</si>
  <si>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</si>
  <si>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</si>
  <si>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</si>
  <si>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</si>
  <si>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</si>
  <si>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</si>
  <si>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</si>
  <si>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</si>
  <si>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</si>
  <si>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</si>
  <si>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</si>
  <si>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</si>
  <si>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</si>
  <si>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</si>
  <si>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</si>
  <si>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</si>
  <si>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</si>
  <si>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</si>
  <si>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</si>
  <si>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</si>
  <si>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</si>
  <si>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</si>
  <si>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</si>
  <si>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</si>
  <si>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</si>
  <si>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</si>
  <si>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</si>
  <si>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</si>
  <si>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</si>
  <si>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</si>
  <si>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</si>
  <si>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</si>
  <si>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</si>
  <si>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</si>
  <si>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</si>
  <si>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</si>
  <si>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</si>
  <si>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</si>
  <si>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</si>
  <si>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</si>
  <si>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</si>
  <si>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</si>
  <si>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</si>
  <si>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</si>
  <si>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</si>
  <si>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</si>
  <si>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</si>
  <si>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</si>
  <si>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</si>
  <si>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</si>
  <si>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</si>
  <si>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</si>
  <si>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</si>
  <si>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</si>
  <si>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</si>
  <si>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</si>
  <si>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</si>
  <si>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</si>
  <si>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</si>
  <si>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</si>
  <si>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</si>
  <si>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</si>
  <si>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</si>
  <si>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</si>
  <si>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</si>
  <si>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</si>
  <si>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</si>
  <si>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</si>
  <si>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</si>
  <si>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</si>
  <si>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</si>
  <si>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</si>
  <si>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</si>
  <si>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</si>
  <si>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</si>
  <si>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</si>
  <si>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</si>
  <si>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</si>
  <si>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</si>
  <si>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</si>
  <si>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</si>
  <si>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</si>
  <si>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</si>
  <si>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</si>
  <si>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</si>
  <si>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</si>
  <si>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</si>
  <si>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</si>
  <si>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</si>
  <si>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</si>
  <si>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</si>
  <si>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</si>
  <si>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</si>
  <si>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</si>
  <si>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</si>
  <si>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</si>
  <si>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</si>
  <si>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</si>
  <si>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</si>
  <si>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</si>
  <si>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</si>
  <si>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</si>
  <si>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</si>
  <si>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</si>
  <si>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</si>
  <si>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</si>
  <si>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</si>
  <si>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</si>
  <si>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</si>
  <si>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</si>
  <si>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</si>
  <si>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</si>
  <si>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</si>
  <si>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</si>
  <si>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</si>
  <si>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</si>
  <si>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</si>
  <si>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</si>
  <si>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</si>
  <si>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</si>
  <si>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</si>
  <si>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</si>
  <si>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</si>
  <si>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</si>
  <si>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</si>
  <si>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</si>
  <si>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</si>
  <si>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</si>
  <si>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</si>
  <si>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</si>
  <si>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</si>
  <si>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</si>
  <si>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</si>
  <si>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</si>
  <si>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</si>
  <si>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</si>
  <si>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</si>
  <si>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</si>
  <si>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</si>
  <si>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</si>
  <si>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</si>
  <si>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</si>
  <si>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</si>
  <si>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</si>
  <si>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</si>
  <si>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</si>
  <si>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</si>
  <si>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</si>
  <si>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</si>
  <si>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</si>
  <si>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</si>
  <si>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</si>
  <si>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</si>
  <si>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</si>
  <si>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</si>
  <si>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</si>
  <si>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</si>
  <si>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</si>
  <si>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</si>
  <si>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</si>
  <si>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</si>
  <si>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</si>
  <si>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</si>
  <si>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</si>
  <si>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</si>
  <si>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</si>
  <si>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</si>
  <si>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</si>
  <si>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</si>
  <si>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</si>
  <si>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</si>
  <si>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</si>
  <si>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</si>
  <si>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</si>
  <si>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</si>
  <si>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</si>
  <si>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</si>
  <si>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</si>
  <si>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</si>
  <si>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</si>
  <si>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</si>
  <si>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</si>
  <si>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</si>
  <si>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</si>
  <si>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</si>
  <si>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</si>
  <si>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</si>
  <si>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</si>
  <si>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</si>
  <si>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</si>
  <si>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</si>
  <si>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</si>
  <si>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</si>
  <si>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</si>
  <si>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</si>
  <si>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</si>
  <si>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</si>
  <si>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</si>
  <si>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</si>
  <si>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</si>
  <si>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</si>
  <si>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</si>
  <si>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</si>
  <si>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</si>
  <si>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</si>
  <si>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</si>
  <si>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</si>
  <si>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</si>
  <si>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</si>
  <si>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</si>
  <si>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</si>
  <si>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</si>
  <si>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</si>
  <si>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</si>
  <si>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</si>
  <si>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</si>
  <si>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</si>
  <si>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</si>
  <si>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</si>
  <si>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</si>
  <si>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</si>
  <si>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</si>
  <si>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</si>
  <si>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</si>
  <si>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</si>
  <si>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</si>
  <si>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</si>
  <si>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</si>
  <si>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</si>
  <si>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</si>
  <si>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</si>
  <si>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</si>
  <si>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</si>
  <si>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</si>
  <si>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</si>
  <si>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</si>
  <si>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</si>
  <si>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</si>
  <si>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</si>
  <si>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</si>
  <si>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</si>
  <si>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</si>
  <si>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</si>
  <si>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</si>
  <si>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</si>
  <si>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</si>
  <si>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</si>
  <si>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</si>
  <si>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</si>
  <si>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</si>
  <si>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</si>
  <si>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</si>
  <si>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</si>
  <si>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</si>
  <si>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</si>
  <si>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</si>
  <si>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</si>
  <si>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</si>
  <si>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</si>
  <si>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</si>
  <si>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</si>
  <si>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</si>
  <si>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</si>
  <si>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</si>
  <si>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</si>
  <si>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</si>
  <si>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</si>
  <si>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</si>
  <si>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</si>
  <si>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</si>
  <si>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</si>
  <si>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</si>
  <si>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</si>
  <si>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</si>
  <si>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</si>
  <si>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</si>
  <si>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</si>
  <si>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</si>
  <si>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</si>
  <si>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</si>
  <si>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</si>
  <si>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</si>
  <si>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</si>
  <si>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</si>
  <si>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</si>
  <si>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</si>
  <si>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</si>
  <si>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</si>
  <si>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</si>
  <si>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</si>
  <si>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</si>
  <si>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</si>
  <si>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</si>
  <si>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</si>
  <si>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</si>
  <si>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</si>
  <si>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</si>
  <si>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</si>
  <si>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</si>
  <si>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</si>
  <si>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</si>
  <si>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</si>
  <si>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</si>
  <si>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</si>
  <si>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</si>
  <si>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</si>
  <si>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</si>
  <si>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</si>
  <si>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</si>
  <si>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</si>
  <si>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</si>
  <si>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</si>
  <si>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</si>
  <si>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</si>
  <si>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</si>
  <si>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</si>
  <si>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</si>
  <si>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</si>
  <si>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</si>
  <si>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</si>
  <si>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</si>
  <si>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</si>
  <si>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</si>
  <si>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</si>
  <si>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</si>
  <si>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</si>
  <si>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</si>
  <si>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</si>
  <si>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</si>
  <si>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</si>
  <si>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</si>
  <si>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</si>
  <si>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</si>
  <si>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</si>
  <si>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</si>
  <si>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</si>
  <si>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</si>
  <si>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</si>
  <si>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</si>
  <si>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</si>
  <si>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</si>
  <si>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</si>
  <si>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</si>
  <si>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</si>
  <si>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</si>
  <si>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</si>
  <si>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</si>
  <si>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</si>
  <si>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</si>
  <si>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</si>
  <si>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</si>
  <si>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</si>
  <si>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</si>
  <si>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</si>
  <si>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</si>
  <si>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</si>
  <si>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</si>
  <si>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</si>
  <si>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</si>
  <si>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</si>
  <si>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</si>
  <si>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</si>
  <si>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</si>
  <si>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</si>
  <si>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</si>
  <si>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</si>
  <si>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</si>
  <si>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</si>
  <si>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</si>
  <si>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</si>
  <si>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</si>
  <si>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</si>
  <si>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</si>
  <si>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</si>
  <si>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</si>
  <si>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</si>
  <si>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</si>
  <si>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</si>
  <si>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</si>
  <si>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</si>
  <si>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</si>
  <si>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</si>
  <si>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</si>
  <si>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</si>
  <si>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</si>
  <si>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</si>
  <si>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</si>
  <si>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</si>
  <si>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</si>
  <si>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</si>
  <si>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</si>
  <si>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</si>
  <si>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</si>
  <si>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</si>
  <si>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</si>
  <si>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</si>
  <si>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</si>
  <si>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</si>
  <si>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</si>
  <si>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</si>
  <si>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</si>
  <si>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</si>
  <si>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</si>
  <si>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</si>
  <si>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</si>
  <si>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</si>
  <si>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</si>
  <si>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</si>
  <si>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</si>
  <si>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</si>
  <si>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</si>
  <si>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</si>
  <si>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</si>
  <si>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</si>
  <si>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</si>
  <si>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</si>
  <si>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</si>
  <si>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</si>
  <si>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</si>
  <si>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</si>
  <si>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</si>
  <si>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</si>
  <si>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</si>
  <si>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</si>
  <si>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</si>
  <si>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</si>
  <si>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</si>
  <si>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</si>
  <si>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</si>
  <si>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</si>
  <si>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</si>
  <si>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</si>
  <si>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</si>
  <si>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</si>
  <si>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</si>
  <si>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</si>
  <si>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</si>
  <si>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</si>
  <si>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</si>
  <si>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</si>
  <si>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</si>
  <si>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</si>
  <si>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</si>
  <si>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</si>
  <si>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</si>
  <si>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</si>
  <si>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</si>
  <si>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</si>
  <si>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</si>
  <si>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</si>
  <si>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</si>
  <si>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</si>
  <si>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</si>
  <si>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</si>
  <si>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</si>
  <si>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</si>
  <si>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</si>
  <si>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</si>
  <si>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</si>
  <si>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</si>
  <si>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</si>
  <si>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</si>
  <si>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</si>
  <si>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</si>
  <si>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</si>
  <si>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</si>
  <si>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</si>
  <si>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</si>
  <si>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</si>
  <si>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</si>
  <si>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</si>
  <si>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</si>
  <si>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</si>
  <si>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</si>
  <si>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</si>
  <si>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</si>
  <si>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</si>
  <si>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</si>
  <si>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</si>
  <si>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</si>
  <si>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</si>
  <si>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</si>
  <si>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</si>
  <si>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</si>
  <si>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</si>
  <si>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</si>
  <si>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</si>
  <si>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</si>
  <si>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</si>
  <si>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</si>
  <si>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</si>
  <si>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</si>
  <si>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</si>
  <si>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</si>
  <si>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</si>
  <si>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</si>
  <si>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</si>
  <si>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</si>
  <si>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</si>
  <si>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</si>
  <si>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</si>
  <si>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</si>
  <si>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</si>
  <si>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</si>
  <si>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</si>
  <si>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</si>
  <si>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</si>
  <si>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</si>
  <si>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</si>
  <si>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</si>
  <si>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</si>
  <si>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</si>
  <si>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</si>
  <si>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</si>
  <si>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</si>
  <si>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</si>
  <si>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</si>
  <si>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</si>
  <si>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</si>
  <si>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</si>
  <si>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</si>
  <si>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</si>
  <si>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</si>
  <si>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</si>
  <si>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</si>
  <si>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</si>
  <si>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</si>
  <si>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</si>
  <si>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</si>
  <si>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</si>
  <si>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</si>
  <si>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</si>
  <si>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</si>
  <si>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</si>
  <si>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</si>
  <si>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</si>
  <si>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</si>
  <si>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</si>
  <si>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</si>
  <si>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</si>
  <si>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</si>
  <si>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</si>
  <si>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</si>
  <si>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</si>
  <si>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</si>
  <si>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</si>
  <si>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</si>
  <si>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</si>
  <si>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</si>
  <si>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</si>
  <si>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</si>
  <si>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</si>
  <si>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</si>
  <si>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</si>
  <si>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</si>
  <si>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</si>
  <si>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</si>
  <si>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</si>
  <si>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</si>
  <si>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</si>
  <si>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</si>
  <si>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</si>
  <si>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</si>
  <si>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</si>
  <si>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</si>
  <si>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</si>
  <si>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</si>
  <si>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</si>
  <si>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</si>
  <si>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</si>
  <si>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</si>
  <si>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</si>
  <si>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</si>
  <si>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</si>
  <si>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</si>
  <si>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</si>
  <si>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</si>
  <si>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</si>
  <si>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</si>
  <si>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</si>
  <si>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</si>
  <si>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</si>
  <si>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</si>
  <si>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</si>
  <si>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</si>
  <si>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</si>
  <si>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</si>
  <si>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</si>
  <si>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</si>
  <si>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</si>
  <si>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</si>
  <si>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</si>
  <si>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</si>
  <si>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</si>
  <si>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</si>
  <si>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</si>
  <si>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</si>
  <si>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</si>
  <si>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</si>
  <si>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</si>
  <si>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</si>
  <si>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</si>
  <si>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</si>
  <si>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</si>
  <si>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</si>
  <si>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</si>
  <si>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</si>
  <si>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</si>
  <si>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</si>
  <si>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</si>
  <si>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</si>
  <si>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</si>
  <si>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</si>
  <si>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</si>
  <si>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</si>
  <si>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</si>
  <si>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</si>
  <si>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</si>
  <si>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</si>
  <si>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</si>
  <si>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</si>
  <si>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</si>
  <si>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</si>
  <si>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</si>
  <si>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</si>
  <si>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</si>
  <si>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</si>
  <si>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</si>
  <si>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</si>
  <si>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</si>
  <si>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</si>
  <si>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</si>
  <si>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</si>
  <si>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</si>
  <si>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</si>
  <si>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</si>
  <si>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</si>
  <si>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</si>
  <si>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</si>
  <si>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</si>
  <si>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</si>
  <si>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</si>
  <si>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</si>
  <si>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</si>
  <si>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</si>
  <si>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</si>
  <si>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</si>
  <si>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</si>
  <si>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</si>
  <si>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</si>
  <si>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</si>
  <si>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</si>
  <si>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</si>
  <si>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</si>
  <si>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</si>
  <si>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</si>
  <si>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</si>
  <si>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</si>
  <si>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</si>
  <si>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</si>
  <si>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</si>
  <si>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</si>
  <si>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</si>
  <si>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</si>
  <si>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</si>
  <si>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</si>
  <si>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</si>
  <si>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</si>
  <si>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</si>
  <si>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</si>
  <si>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</si>
  <si>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</si>
  <si>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</si>
  <si>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</si>
  <si>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</si>
  <si>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</si>
  <si>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</si>
  <si>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</si>
  <si>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</si>
  <si>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</si>
  <si>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</si>
  <si>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</si>
  <si>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</si>
  <si>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</si>
  <si>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</si>
  <si>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</si>
  <si>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</si>
  <si>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</si>
  <si>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</si>
  <si>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</si>
  <si>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</si>
  <si>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</si>
  <si>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</si>
  <si>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</si>
  <si>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</si>
  <si>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</si>
  <si>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</si>
  <si>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</si>
  <si>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</si>
  <si>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</si>
  <si>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</si>
  <si>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</si>
  <si>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</si>
  <si>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</si>
  <si>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</si>
  <si>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</si>
  <si>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</si>
  <si>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</si>
  <si>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</si>
  <si>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</si>
  <si>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</si>
  <si>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</si>
  <si>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</si>
  <si>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</si>
  <si>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</si>
  <si>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</si>
  <si>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</si>
  <si>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</si>
  <si>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</si>
  <si>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</si>
  <si>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</si>
  <si>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</si>
  <si>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</si>
  <si>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</si>
  <si>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</si>
  <si>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</si>
  <si>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</si>
  <si>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</si>
  <si>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</si>
  <si>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</si>
  <si>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</si>
  <si>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</si>
  <si>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</si>
  <si>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</si>
  <si>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</si>
  <si>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</si>
  <si>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</si>
  <si>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</si>
  <si>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</si>
  <si>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</si>
  <si>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</si>
  <si>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</si>
  <si>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</si>
  <si>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</si>
  <si>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</si>
  <si>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</si>
  <si>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</si>
  <si>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</si>
  <si>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</si>
  <si>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</si>
  <si>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</si>
  <si>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</si>
  <si>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</si>
  <si>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</si>
  <si>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</si>
  <si>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</si>
  <si>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</si>
  <si>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</si>
  <si>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</si>
  <si>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</si>
  <si>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</si>
  <si>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</si>
  <si>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</si>
  <si>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</si>
  <si>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</si>
  <si>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</si>
  <si>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</si>
  <si>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</si>
  <si>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</si>
  <si>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</si>
  <si>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</si>
  <si>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</si>
  <si>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</si>
  <si>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</si>
  <si>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</si>
  <si>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</si>
  <si>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</si>
  <si>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</si>
  <si>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</si>
  <si>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</si>
  <si>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</si>
  <si>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</si>
  <si>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</si>
  <si>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</si>
  <si>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</si>
  <si>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</si>
  <si>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</si>
  <si>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</si>
  <si>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</si>
  <si>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</si>
  <si>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</si>
  <si>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</si>
  <si>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</si>
  <si>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</si>
  <si>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</si>
  <si>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</si>
  <si>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</si>
  <si>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</si>
  <si>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</si>
  <si>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</si>
  <si>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</si>
  <si>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</si>
  <si>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</si>
  <si>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</si>
  <si>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</si>
  <si>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</si>
  <si>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</si>
  <si>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</si>
  <si>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</si>
  <si>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</si>
  <si>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</si>
  <si>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</si>
  <si>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</si>
  <si>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</si>
  <si>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</si>
  <si>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</si>
  <si>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</si>
  <si>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</si>
  <si>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</si>
  <si>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</si>
  <si>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</si>
  <si>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</si>
  <si>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</si>
  <si>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</si>
  <si>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</si>
  <si>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</si>
  <si>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</si>
  <si>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</si>
  <si>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</si>
  <si>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</si>
  <si>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</si>
  <si>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</si>
  <si>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</si>
  <si>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</si>
  <si>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</si>
  <si>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</si>
  <si>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</si>
  <si>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</si>
  <si>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</si>
  <si>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</si>
  <si>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</si>
  <si>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</si>
  <si>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</si>
  <si>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</si>
  <si>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</si>
  <si>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</si>
  <si>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</si>
  <si>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</si>
  <si>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</si>
  <si>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</si>
  <si>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</si>
  <si>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</si>
  <si>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</si>
  <si>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</si>
  <si>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</si>
  <si>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</si>
  <si>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</si>
  <si>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</si>
  <si>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</si>
  <si>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</si>
  <si>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</si>
  <si>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</si>
  <si>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</si>
  <si>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</si>
  <si>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</si>
  <si>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</si>
  <si>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</si>
  <si>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</si>
  <si>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</si>
  <si>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</si>
  <si>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</si>
  <si>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</si>
  <si>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</si>
  <si>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</si>
  <si>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</si>
  <si>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</si>
  <si>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</si>
  <si>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</si>
  <si>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</si>
  <si>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</si>
  <si>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</si>
  <si>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</si>
  <si>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</si>
  <si>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</si>
  <si>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</si>
  <si>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</si>
  <si>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</si>
  <si>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</si>
  <si>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</si>
  <si>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</si>
  <si>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</si>
  <si>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</si>
  <si>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</si>
  <si>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</si>
  <si>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</si>
  <si>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</si>
  <si>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</si>
  <si>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</si>
  <si>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</si>
  <si>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</si>
  <si>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</si>
  <si>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</si>
  <si>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</si>
  <si>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</si>
  <si>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</si>
  <si>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</si>
  <si>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</si>
  <si>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</si>
  <si>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</si>
  <si>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</si>
  <si>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</si>
  <si>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</si>
  <si>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</si>
  <si>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</si>
  <si>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</si>
  <si>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</si>
  <si>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</si>
  <si>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</si>
  <si>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</si>
  <si>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</si>
  <si>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</si>
  <si>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</si>
  <si>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</si>
  <si>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</si>
  <si>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</si>
  <si>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</si>
  <si>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</si>
  <si>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</si>
  <si>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</si>
  <si>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</si>
  <si>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</si>
  <si>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</si>
  <si>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</si>
  <si>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</si>
  <si>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</si>
  <si>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</si>
  <si>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</si>
  <si>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</si>
  <si>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</si>
  <si>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</si>
  <si>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</si>
  <si>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</si>
  <si>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</si>
  <si>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</si>
  <si>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</si>
  <si>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</si>
  <si>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</si>
  <si>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</si>
  <si>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</si>
  <si>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</si>
  <si>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</si>
  <si>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</si>
  <si>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</si>
  <si>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</si>
  <si>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</si>
  <si>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</si>
  <si>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</si>
  <si>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</si>
  <si>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</si>
  <si>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</si>
  <si>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</si>
  <si>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</si>
  <si>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</si>
  <si>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</si>
  <si>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</si>
  <si>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</si>
  <si>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</si>
  <si>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</si>
  <si>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</si>
  <si>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</si>
  <si>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</si>
  <si>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</si>
  <si>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</si>
  <si>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</si>
  <si>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</si>
  <si>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</si>
  <si>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</si>
  <si>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</si>
  <si>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</si>
  <si>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</si>
  <si>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</si>
  <si>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</si>
  <si>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</si>
  <si>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</si>
  <si>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</si>
  <si>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</si>
  <si>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</si>
  <si>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</si>
  <si>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</si>
  <si>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</si>
  <si>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</si>
  <si>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</si>
  <si>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</si>
  <si>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</si>
  <si>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</si>
  <si>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</si>
  <si>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</si>
  <si>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</si>
  <si>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</si>
  <si>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</si>
  <si>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</si>
  <si>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</si>
  <si>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</si>
  <si>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</si>
  <si>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</si>
  <si>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</si>
  <si>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</si>
  <si>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</si>
  <si>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</si>
  <si>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</si>
  <si>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</si>
  <si>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</si>
  <si>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</si>
  <si>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</si>
  <si>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</si>
  <si>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</si>
  <si>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</si>
  <si>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</si>
  <si>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</si>
  <si>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</si>
  <si>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</si>
  <si>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</si>
  <si>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</si>
  <si>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</si>
  <si>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</si>
  <si>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</si>
  <si>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</si>
  <si>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</si>
  <si>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</si>
  <si>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</si>
  <si>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</si>
  <si>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</si>
  <si>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</si>
  <si>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</si>
  <si>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</si>
  <si>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</si>
  <si>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</si>
  <si>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</si>
  <si>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</si>
  <si>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</si>
  <si>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</si>
  <si>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</si>
  <si>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</si>
  <si>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</si>
  <si>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</si>
  <si>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</si>
  <si>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</si>
  <si>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</si>
  <si>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</si>
  <si>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</si>
  <si>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</si>
  <si>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</si>
  <si>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</si>
  <si>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</si>
  <si>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</si>
  <si>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</si>
  <si>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</si>
  <si>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</si>
  <si>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</si>
  <si>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</si>
  <si>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</si>
  <si>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</si>
  <si>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</si>
  <si>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</si>
  <si>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</si>
  <si>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</si>
  <si>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</si>
  <si>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</si>
  <si>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</si>
  <si>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</si>
  <si>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</si>
  <si>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</si>
  <si>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</si>
  <si>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</si>
  <si>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</si>
  <si>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</si>
  <si>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</si>
  <si>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</si>
  <si>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</si>
  <si>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</si>
  <si>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</si>
  <si>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</si>
  <si>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</si>
  <si>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</si>
  <si>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</si>
  <si>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</si>
  <si>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</si>
  <si>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</si>
  <si>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</si>
  <si>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</si>
  <si>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</si>
  <si>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</si>
  <si>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</si>
  <si>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</si>
  <si>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</si>
  <si>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</si>
  <si>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</si>
  <si>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</si>
  <si>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</si>
  <si>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</si>
  <si>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</si>
  <si>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</si>
  <si>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</si>
  <si>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</si>
  <si>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</si>
  <si>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</si>
  <si>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</si>
  <si>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</si>
  <si>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</si>
  <si>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</si>
  <si>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</si>
  <si>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</si>
  <si>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</si>
  <si>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</si>
  <si>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</si>
  <si>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</si>
  <si>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</si>
  <si>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</si>
  <si>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</si>
  <si>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</si>
  <si>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</si>
  <si>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</si>
  <si>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</si>
  <si>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</si>
  <si>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</si>
  <si>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</si>
  <si>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</si>
  <si>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</si>
  <si>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</si>
  <si>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</si>
  <si>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</si>
  <si>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</si>
  <si>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</si>
  <si>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</si>
  <si>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</si>
  <si>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</si>
  <si>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</si>
  <si>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</si>
  <si>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</si>
  <si>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</si>
  <si>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</si>
  <si>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</si>
  <si>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</si>
  <si>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</si>
  <si>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</si>
  <si>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</si>
  <si>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</si>
  <si>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</si>
  <si>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</si>
  <si>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</si>
  <si>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</si>
  <si>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</si>
  <si>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</si>
  <si>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</si>
  <si>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</si>
  <si>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</si>
  <si>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</si>
  <si>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</si>
  <si>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</si>
  <si>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</si>
  <si>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</si>
  <si>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</si>
  <si>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</si>
  <si>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</si>
  <si>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</si>
  <si>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</si>
  <si>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</si>
  <si>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</si>
  <si>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</si>
  <si>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</si>
  <si>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</si>
  <si>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</si>
  <si>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</si>
  <si>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</si>
  <si>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</si>
  <si>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</si>
  <si>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</si>
  <si>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</si>
  <si>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</si>
  <si>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</si>
  <si>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</si>
  <si>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</si>
  <si>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</si>
  <si>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</si>
  <si>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</si>
  <si>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</si>
  <si>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</si>
  <si>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</si>
  <si>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</si>
  <si>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</si>
  <si>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</si>
  <si>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</si>
  <si>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</si>
  <si>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</si>
  <si>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</si>
  <si>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</si>
  <si>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</si>
  <si>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</si>
  <si>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</si>
  <si>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</si>
  <si>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</si>
  <si>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</si>
  <si>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</si>
  <si>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</si>
  <si>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</si>
  <si>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</si>
  <si>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</si>
  <si>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</si>
  <si>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</si>
  <si>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</si>
  <si>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</si>
  <si>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</si>
  <si>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</si>
  <si>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</si>
  <si>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</si>
  <si>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</si>
  <si>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</si>
  <si>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</si>
  <si>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</si>
  <si>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</si>
  <si>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</si>
  <si>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</si>
  <si>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</si>
  <si>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</si>
  <si>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</si>
  <si>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</si>
  <si>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</si>
  <si>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</si>
  <si>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</si>
  <si>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</si>
  <si>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</si>
  <si>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</si>
  <si>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</si>
  <si>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</si>
  <si>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</si>
  <si>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</si>
  <si>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</si>
  <si>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</si>
  <si>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</si>
  <si>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</si>
  <si>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</si>
  <si>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</si>
  <si>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</si>
  <si>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</si>
  <si>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</si>
  <si>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</si>
  <si>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</si>
  <si>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</si>
  <si>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</si>
  <si>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</si>
  <si>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</si>
  <si>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</si>
  <si>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</si>
  <si>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</si>
  <si>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</si>
  <si>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</si>
  <si>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</si>
  <si>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</si>
  <si>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</si>
  <si>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</si>
  <si>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</si>
  <si>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</si>
  <si>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</si>
  <si>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</si>
  <si>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</si>
  <si>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</si>
  <si>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</si>
  <si>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</si>
  <si>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</si>
  <si>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</si>
  <si>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</si>
  <si>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</si>
  <si>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</si>
  <si>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</si>
  <si>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</si>
  <si>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</si>
  <si>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</si>
  <si>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</si>
  <si>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</si>
  <si>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</si>
  <si>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</si>
  <si>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</si>
  <si>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</si>
  <si>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</si>
  <si>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</si>
  <si>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</si>
  <si>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</si>
  <si>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</si>
  <si>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</si>
  <si>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</si>
  <si>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</si>
  <si>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</si>
  <si>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</si>
  <si>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</si>
  <si>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</si>
  <si>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</si>
  <si>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</si>
  <si>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</si>
  <si>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</si>
  <si>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</si>
  <si>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</si>
  <si>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</si>
  <si>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</si>
  <si>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</si>
  <si>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</si>
  <si>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</si>
  <si>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</si>
  <si>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</si>
  <si>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</si>
  <si>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</si>
  <si>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</si>
  <si>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</si>
  <si>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</si>
  <si>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</si>
  <si>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</si>
  <si>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</si>
  <si>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</si>
  <si>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</si>
  <si>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</si>
  <si>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</si>
  <si>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</si>
  <si>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</si>
  <si>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</si>
  <si>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</si>
  <si>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</si>
  <si>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</si>
  <si>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</si>
  <si>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</si>
  <si>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</si>
  <si>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</si>
  <si>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</si>
  <si>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</si>
  <si>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</si>
  <si>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</si>
  <si>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</si>
  <si>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</si>
  <si>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</si>
  <si>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</si>
  <si>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</si>
  <si>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</si>
  <si>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</si>
  <si>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</si>
  <si>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</si>
  <si>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</si>
  <si>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</si>
  <si>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</si>
  <si>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</si>
  <si>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</si>
  <si>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</si>
  <si>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</si>
  <si>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</si>
  <si>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</si>
  <si>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</si>
  <si>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</si>
  <si>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</si>
  <si>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</si>
  <si>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</si>
  <si>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</si>
  <si>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</si>
  <si>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</si>
  <si>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</si>
  <si>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</si>
  <si>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</si>
  <si>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</si>
  <si>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</si>
  <si>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</si>
  <si>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</si>
  <si>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</si>
  <si>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</si>
  <si>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</si>
  <si>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</si>
  <si>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</si>
  <si>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</si>
  <si>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</si>
  <si>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</si>
  <si>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</si>
  <si>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</si>
  <si>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</si>
  <si>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</si>
  <si>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</si>
  <si>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</si>
  <si>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</si>
  <si>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</si>
  <si>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</si>
  <si>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</si>
  <si>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</si>
  <si>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</si>
  <si>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</si>
  <si>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</si>
  <si>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</si>
  <si>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</si>
  <si>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</si>
  <si>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</si>
  <si>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</si>
  <si>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</si>
  <si>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</si>
  <si>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</si>
  <si>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</si>
  <si>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</si>
  <si>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</si>
  <si>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</si>
  <si>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</si>
  <si>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</si>
  <si>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</si>
  <si>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</si>
  <si>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</si>
  <si>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</si>
  <si>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</si>
  <si>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</si>
  <si>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</si>
  <si>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</si>
  <si>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</si>
  <si>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</si>
  <si>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</si>
  <si>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</si>
  <si>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</si>
  <si>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</si>
  <si>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</si>
  <si>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</si>
  <si>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</si>
  <si>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</si>
  <si>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</si>
  <si>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</si>
  <si>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</si>
  <si>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</si>
  <si>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</si>
  <si>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</si>
  <si>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</si>
  <si>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</si>
  <si>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</si>
  <si>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</si>
  <si>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</si>
  <si>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</si>
  <si>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</si>
  <si>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</si>
  <si>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</si>
  <si>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</si>
  <si>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</si>
  <si>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</si>
  <si>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</si>
  <si>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</si>
  <si>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</si>
  <si>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</si>
  <si>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</si>
  <si>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</si>
  <si>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</si>
  <si>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</si>
  <si>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</si>
  <si>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</si>
  <si>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</si>
  <si>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</si>
  <si>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</si>
  <si>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</si>
  <si>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</si>
  <si>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</si>
  <si>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</si>
  <si>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</si>
  <si>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</si>
  <si>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</si>
  <si>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</si>
  <si>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</si>
  <si>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</si>
  <si>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</si>
  <si>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</si>
  <si>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</si>
  <si>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</si>
  <si>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</si>
  <si>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</si>
  <si>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</si>
  <si>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</si>
  <si>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</si>
  <si>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</si>
  <si>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</si>
  <si>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</si>
  <si>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</si>
  <si>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</si>
  <si>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</si>
  <si>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</si>
  <si>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</si>
  <si>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</si>
  <si>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</si>
  <si>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</si>
  <si>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</si>
  <si>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</si>
  <si>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</si>
  <si>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</si>
  <si>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</si>
  <si>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</si>
  <si>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</si>
  <si>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</si>
  <si>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</si>
  <si>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</si>
  <si>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</si>
  <si>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</si>
  <si>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</si>
  <si>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</si>
  <si>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</si>
  <si>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</si>
  <si>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</si>
  <si>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</si>
  <si>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</si>
  <si>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</si>
  <si>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</si>
  <si>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</si>
  <si>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</si>
  <si>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</si>
  <si>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</si>
  <si>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</si>
  <si>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</si>
  <si>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</si>
  <si>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</si>
  <si>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</si>
  <si>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</si>
  <si>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</si>
  <si>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</si>
  <si>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</si>
  <si>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</si>
  <si>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</si>
  <si>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</si>
  <si>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</si>
  <si>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</si>
  <si>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</si>
  <si>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</si>
  <si>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</si>
  <si>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</si>
  <si>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</si>
  <si>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</si>
  <si>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</si>
  <si>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</si>
  <si>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</si>
  <si>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</si>
  <si>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</si>
  <si>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</si>
  <si>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</si>
  <si>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</si>
  <si>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</si>
  <si>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</si>
  <si>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</si>
  <si>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</si>
  <si>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</si>
  <si>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</si>
  <si>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</si>
  <si>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</si>
  <si>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</si>
  <si>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</si>
  <si>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</si>
  <si>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</si>
  <si>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</si>
  <si>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</si>
  <si>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</si>
  <si>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</si>
  <si>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</si>
  <si>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</si>
  <si>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</si>
  <si>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</si>
  <si>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</si>
  <si>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</si>
  <si>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</si>
  <si>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</si>
  <si>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</si>
  <si>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</si>
  <si>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</si>
  <si>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</si>
  <si>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</si>
  <si>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</si>
  <si>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</si>
  <si>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</si>
  <si>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</si>
  <si>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</si>
  <si>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</si>
  <si>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</si>
  <si>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</si>
  <si>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</si>
  <si>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</si>
  <si>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</si>
  <si>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</si>
  <si>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</si>
  <si>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</si>
  <si>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</si>
  <si>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</si>
  <si>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</si>
  <si>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</si>
  <si>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</si>
  <si>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</si>
  <si>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</si>
  <si>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</si>
  <si>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</si>
  <si>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</si>
  <si>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</si>
  <si>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</si>
  <si>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</si>
  <si>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</si>
  <si>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</si>
  <si>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</si>
  <si>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</si>
  <si>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</si>
  <si>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</si>
  <si>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</si>
  <si>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</si>
  <si>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</si>
  <si>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</si>
  <si>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</si>
  <si>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</si>
  <si>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</si>
  <si>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</si>
  <si>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</si>
  <si>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</si>
  <si>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</si>
  <si>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</si>
  <si>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</si>
  <si>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</si>
  <si>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</si>
  <si>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</si>
  <si>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</si>
  <si>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</si>
  <si>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</si>
  <si>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</si>
  <si>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</si>
  <si>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</si>
  <si>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</si>
  <si>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</si>
  <si>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</si>
  <si>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</si>
  <si>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</si>
  <si>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</si>
  <si>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</si>
  <si>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</si>
  <si>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</si>
  <si>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</si>
  <si>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</si>
  <si>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</si>
  <si>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</si>
  <si>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</si>
  <si>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</si>
  <si>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</si>
  <si>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</si>
  <si>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</si>
  <si>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</si>
  <si>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</si>
  <si>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</si>
  <si>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</si>
  <si>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</si>
  <si>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</si>
  <si>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</si>
  <si>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</si>
  <si>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</si>
  <si>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</si>
  <si>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</si>
  <si>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</si>
  <si>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</si>
  <si>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</si>
  <si>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</si>
  <si>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</si>
  <si>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</si>
  <si>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</si>
  <si>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</si>
  <si>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</si>
  <si>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</si>
  <si>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</si>
  <si>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</si>
  <si>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</si>
  <si>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</si>
  <si>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</si>
  <si>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</si>
  <si>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</si>
  <si>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</si>
  <si>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</si>
  <si>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</si>
  <si>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</si>
  <si>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</si>
  <si>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</si>
  <si>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</si>
  <si>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</si>
  <si>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</si>
  <si>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</si>
  <si>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</si>
  <si>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</si>
  <si>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</si>
  <si>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</si>
  <si>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</si>
  <si>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</si>
  <si>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</si>
  <si>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</si>
  <si>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</si>
  <si>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</si>
  <si>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</si>
  <si>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</si>
  <si>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</si>
  <si>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</si>
  <si>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</si>
  <si>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</si>
  <si>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</si>
  <si>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</si>
  <si>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</si>
  <si>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</si>
  <si>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</si>
  <si>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</si>
  <si>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</si>
  <si>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</si>
  <si>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</si>
  <si>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</si>
  <si>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</si>
  <si>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</si>
  <si>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</si>
  <si>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</si>
  <si>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</si>
  <si>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</si>
  <si>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</si>
  <si>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</si>
  <si>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</si>
  <si>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</si>
  <si>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</si>
  <si>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</si>
  <si>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</si>
  <si>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</si>
  <si>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</si>
  <si>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</si>
  <si>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</si>
  <si>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</si>
  <si>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</si>
  <si>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</si>
  <si>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</si>
  <si>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</si>
  <si>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</si>
  <si>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</si>
  <si>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</si>
  <si>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</si>
  <si>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</si>
  <si>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</si>
  <si>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</si>
  <si>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</si>
  <si>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</si>
  <si>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</si>
  <si>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</si>
  <si>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</si>
  <si>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</si>
  <si>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</si>
  <si>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</si>
  <si>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</si>
  <si>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</si>
  <si>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</si>
  <si>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</si>
  <si>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</si>
  <si>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</si>
  <si>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</si>
  <si>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</si>
  <si>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</si>
  <si>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</si>
  <si>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</si>
  <si>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</si>
  <si>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</si>
  <si>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</si>
  <si>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</si>
  <si>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</si>
  <si>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</si>
  <si>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</si>
  <si>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</si>
  <si>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</si>
  <si>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</si>
  <si>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</si>
  <si>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</si>
  <si>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</si>
  <si>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</si>
  <si>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</si>
  <si>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</si>
  <si>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</si>
  <si>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</si>
  <si>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</si>
  <si>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</si>
  <si>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</si>
  <si>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</si>
  <si>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</si>
  <si>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</si>
  <si>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</si>
  <si>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</si>
  <si>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</si>
  <si>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</si>
  <si>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</si>
  <si>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</si>
  <si>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</si>
  <si>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</si>
  <si>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</si>
  <si>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</si>
  <si>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</si>
  <si>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</si>
  <si>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</si>
  <si>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</si>
  <si>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</si>
  <si>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</si>
  <si>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</si>
  <si>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</si>
  <si>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</si>
  <si>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</si>
  <si>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</si>
  <si>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</si>
  <si>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</si>
  <si>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</si>
  <si>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</si>
  <si>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</si>
  <si>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</si>
  <si>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</si>
  <si>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</si>
  <si>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</si>
  <si>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</si>
  <si>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</si>
  <si>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</si>
  <si>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</si>
  <si>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</si>
  <si>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</si>
  <si>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</si>
  <si>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</si>
  <si>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</si>
  <si>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</si>
  <si>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</si>
  <si>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</si>
  <si>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</si>
  <si>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</si>
  <si>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</si>
  <si>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</si>
  <si>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</si>
  <si>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</si>
  <si>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</si>
  <si>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</si>
  <si>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</si>
  <si>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</si>
  <si>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</si>
  <si>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</si>
  <si>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</si>
  <si>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</si>
  <si>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</si>
  <si>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</si>
  <si>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</si>
  <si>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</si>
  <si>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</si>
  <si>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</si>
  <si>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</si>
  <si>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</si>
  <si>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</si>
  <si>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</si>
  <si>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</si>
  <si>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</si>
  <si>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</si>
  <si>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</si>
  <si>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</si>
  <si>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</si>
  <si>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</si>
  <si>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</si>
  <si>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</si>
  <si>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</si>
  <si>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</si>
  <si>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</si>
  <si>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</si>
  <si>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</si>
  <si>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</si>
  <si>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</si>
  <si>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</si>
  <si>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</si>
  <si>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</si>
  <si>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</si>
  <si>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</si>
  <si>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</si>
  <si>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</si>
  <si>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</si>
  <si>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</si>
  <si>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</si>
  <si>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</si>
  <si>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</si>
  <si>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</si>
  <si>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</si>
  <si>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</si>
  <si>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</si>
  <si>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</si>
  <si>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</si>
  <si>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</si>
  <si>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</si>
  <si>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</si>
  <si>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</si>
  <si>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</si>
  <si>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</si>
  <si>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</si>
  <si>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</si>
  <si>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</si>
  <si>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</si>
  <si>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</si>
  <si>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</si>
  <si>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</si>
  <si>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</si>
  <si>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</si>
  <si>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</si>
  <si>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</si>
  <si>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</si>
  <si>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</si>
  <si>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</si>
  <si>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</si>
  <si>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</si>
  <si>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</si>
  <si>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</si>
  <si>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</si>
  <si>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</si>
  <si>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</si>
  <si>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</si>
  <si>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</si>
  <si>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</si>
  <si>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</si>
  <si>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</si>
  <si>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</si>
  <si>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</si>
  <si>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</si>
  <si>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</si>
  <si>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</si>
  <si>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</si>
  <si>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</si>
  <si>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</si>
  <si>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</si>
  <si>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</si>
  <si>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</si>
  <si>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</si>
  <si>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</si>
  <si>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</si>
  <si>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</si>
  <si>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</si>
  <si>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</si>
  <si>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</si>
  <si>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</si>
  <si>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</si>
  <si>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</si>
  <si>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</si>
  <si>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</si>
  <si>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</si>
  <si>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</si>
  <si>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</si>
  <si>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</si>
  <si>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</si>
  <si>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</si>
  <si>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</si>
  <si>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</si>
  <si>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</si>
  <si>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</si>
  <si>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</si>
  <si>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</si>
  <si>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</si>
  <si>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</si>
  <si>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</si>
  <si>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</si>
  <si>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</si>
  <si>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</si>
  <si>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</si>
  <si>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</si>
  <si>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</si>
  <si>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</si>
  <si>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</si>
  <si>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</si>
  <si>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</si>
  <si>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</si>
  <si>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</si>
  <si>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</si>
  <si>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</si>
  <si>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</si>
  <si>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</si>
  <si>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</si>
  <si>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</si>
  <si>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</si>
  <si>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</si>
  <si>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</si>
  <si>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</si>
  <si>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</si>
  <si>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</si>
  <si>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</si>
  <si>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</si>
  <si>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</si>
  <si>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</si>
  <si>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</si>
  <si>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</si>
  <si>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</si>
  <si>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</si>
  <si>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</si>
  <si>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</si>
  <si>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</si>
  <si>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</si>
  <si>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</si>
  <si>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</si>
  <si>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</si>
  <si>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</si>
  <si>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</si>
  <si>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</si>
  <si>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</si>
  <si>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</si>
  <si>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</si>
  <si>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</si>
  <si>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</si>
  <si>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</si>
  <si>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</si>
  <si>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</si>
  <si>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</si>
  <si>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</si>
  <si>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</si>
  <si>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</si>
  <si>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</si>
  <si>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</si>
  <si>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</si>
  <si>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</si>
  <si>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</si>
  <si>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</si>
  <si>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</si>
  <si>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</si>
  <si>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</si>
  <si>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</si>
  <si>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</si>
  <si>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</si>
  <si>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</si>
  <si>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</si>
  <si>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</si>
  <si>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</si>
  <si>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</si>
  <si>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</si>
  <si>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</si>
  <si>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</si>
  <si>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</si>
  <si>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</si>
  <si>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</si>
  <si>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</si>
  <si>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</si>
  <si>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</si>
  <si>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</si>
  <si>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</si>
  <si>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</si>
  <si>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</si>
  <si>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</si>
  <si>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</si>
  <si>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</si>
  <si>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</si>
  <si>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</si>
  <si>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</si>
  <si>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</si>
  <si>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</si>
  <si>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</si>
  <si>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</si>
  <si>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</si>
  <si>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</si>
  <si>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</si>
  <si>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</si>
  <si>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</si>
  <si>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</si>
  <si>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</si>
  <si>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</si>
  <si>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</si>
  <si>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</si>
  <si>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</si>
  <si>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</si>
  <si>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</si>
  <si>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</si>
  <si>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</si>
  <si>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</si>
  <si>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</si>
  <si>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</si>
  <si>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</si>
  <si>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</si>
  <si>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</si>
  <si>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</si>
  <si>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</si>
  <si>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</si>
  <si>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</si>
  <si>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</si>
  <si>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</si>
  <si>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</si>
  <si>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</si>
  <si>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</si>
  <si>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</si>
  <si>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</si>
  <si>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</si>
  <si>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</si>
  <si>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</si>
  <si>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</si>
  <si>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</si>
  <si>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</si>
  <si>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</si>
  <si>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</si>
  <si>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</si>
  <si>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</si>
  <si>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</si>
  <si>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</si>
  <si>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</si>
  <si>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</si>
  <si>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</si>
  <si>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</si>
  <si>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</si>
  <si>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</si>
  <si>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</si>
  <si>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</si>
  <si>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</si>
  <si>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</si>
  <si>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</si>
  <si>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</si>
  <si>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</si>
  <si>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</si>
  <si>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</si>
  <si>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</si>
  <si>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</si>
  <si>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</si>
  <si>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</si>
  <si>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</si>
  <si>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</si>
  <si>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</si>
  <si>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</si>
  <si>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</si>
  <si>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</si>
  <si>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</si>
  <si>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</si>
  <si>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</si>
  <si>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</si>
  <si>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</si>
  <si>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</si>
  <si>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</si>
  <si>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</si>
  <si>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</si>
  <si>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</si>
  <si>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</si>
  <si>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</si>
  <si>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</si>
  <si>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</si>
  <si>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</si>
  <si>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</si>
  <si>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</si>
  <si>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</si>
  <si>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</si>
  <si>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</si>
  <si>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</si>
  <si>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</si>
  <si>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</si>
  <si>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</si>
  <si>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</si>
  <si>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</si>
  <si>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</si>
  <si>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</si>
  <si>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</si>
  <si>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</si>
  <si>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</si>
  <si>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</si>
  <si>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</si>
  <si>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</si>
  <si>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</si>
  <si>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</si>
  <si>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</si>
  <si>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</si>
  <si>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</si>
  <si>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</si>
  <si>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</si>
  <si>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</si>
  <si>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</si>
  <si>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</si>
  <si>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</si>
  <si>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</si>
  <si>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</si>
  <si>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</si>
  <si>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</si>
  <si>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</si>
  <si>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</si>
  <si>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</si>
  <si>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</si>
  <si>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</si>
  <si>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</si>
  <si>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</si>
  <si>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</si>
  <si>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</si>
  <si>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</si>
  <si>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</si>
  <si>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</si>
  <si>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</si>
  <si>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</si>
  <si>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</si>
  <si>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</si>
  <si>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</si>
  <si>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</si>
  <si>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</si>
  <si>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</si>
  <si>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</si>
  <si>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</si>
  <si>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</si>
  <si>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</si>
  <si>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</si>
  <si>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</si>
  <si>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</si>
  <si>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</si>
  <si>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</si>
  <si>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</si>
  <si>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</si>
  <si>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</si>
  <si>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</si>
  <si>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</si>
  <si>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</si>
  <si>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</si>
  <si>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</si>
  <si>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</si>
  <si>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</si>
  <si>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</si>
  <si>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</si>
  <si>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</si>
  <si>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</si>
  <si>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</si>
  <si>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</si>
  <si>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</si>
  <si>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</si>
  <si>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</si>
  <si>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</si>
  <si>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</si>
  <si>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</si>
  <si>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</si>
  <si>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</si>
  <si>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</si>
  <si>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</si>
  <si>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</si>
  <si>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</si>
  <si>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</si>
  <si>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</si>
  <si>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</si>
  <si>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</si>
  <si>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</si>
  <si>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</si>
  <si>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</si>
  <si>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</si>
  <si>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</si>
  <si>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</si>
  <si>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</si>
  <si>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</si>
  <si>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</si>
  <si>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</si>
  <si>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</si>
  <si>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</si>
  <si>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</si>
  <si>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</si>
  <si>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</si>
  <si>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</si>
  <si>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</si>
  <si>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</si>
  <si>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</si>
  <si>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</si>
  <si>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</si>
  <si>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</si>
  <si>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</si>
  <si>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</si>
  <si>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</si>
  <si>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</si>
  <si>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</si>
  <si>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</si>
  <si>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</si>
  <si>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</si>
  <si>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</si>
  <si>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</si>
  <si>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</si>
  <si>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</si>
  <si>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</si>
  <si>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</si>
  <si>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</si>
  <si>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</si>
  <si>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</si>
  <si>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</si>
  <si>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</si>
  <si>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</si>
  <si>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</si>
  <si>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</si>
  <si>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</si>
  <si>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</si>
  <si>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</si>
  <si>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</si>
  <si>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</si>
  <si>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</si>
  <si>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</si>
  <si>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</si>
  <si>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</si>
  <si>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</si>
  <si>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</si>
  <si>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</si>
  <si>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</si>
  <si>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</si>
  <si>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</si>
  <si>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</si>
  <si>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</si>
  <si>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</si>
  <si>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</si>
  <si>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</si>
  <si>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</si>
  <si>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</si>
  <si>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</si>
  <si>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</si>
  <si>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</si>
  <si>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</si>
  <si>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</si>
  <si>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</si>
  <si>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</si>
  <si>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</si>
  <si>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</si>
  <si>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</si>
  <si>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</si>
  <si>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</si>
  <si>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</si>
  <si>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</si>
  <si>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</si>
  <si>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</si>
  <si>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</si>
  <si>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</si>
  <si>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</si>
  <si>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</si>
  <si>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</si>
  <si>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</si>
  <si>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</si>
  <si>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</si>
  <si>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</si>
  <si>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</si>
  <si>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</si>
  <si>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</si>
  <si>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</si>
  <si>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</si>
  <si>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</si>
  <si>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</si>
  <si>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</si>
  <si>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</si>
  <si>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</si>
  <si>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</si>
  <si>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</si>
  <si>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</si>
  <si>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</si>
  <si>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</si>
  <si>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</si>
  <si>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</si>
  <si>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</si>
  <si>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</si>
  <si>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</si>
  <si>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</si>
  <si>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</si>
  <si>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</si>
  <si>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</si>
  <si>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</si>
  <si>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</si>
  <si>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</si>
  <si>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</si>
  <si>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</si>
  <si>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</si>
  <si>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</si>
  <si>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</si>
  <si>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</si>
  <si>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</si>
  <si>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</si>
  <si>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</si>
  <si>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</si>
  <si>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</si>
  <si>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</si>
  <si>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</si>
  <si>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</si>
  <si>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</si>
  <si>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</si>
  <si>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</si>
  <si>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</si>
  <si>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</si>
  <si>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</si>
  <si>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</si>
  <si>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</si>
  <si>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</si>
  <si>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</si>
  <si>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</si>
  <si>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</si>
  <si>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</si>
  <si>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</si>
  <si>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</si>
  <si>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</si>
  <si>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</si>
  <si>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</si>
  <si>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</si>
  <si>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</si>
  <si>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</si>
  <si>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</si>
  <si>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</si>
  <si>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</si>
  <si>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</si>
  <si>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</si>
  <si>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</si>
  <si>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</si>
  <si>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</si>
  <si>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</si>
  <si>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</si>
  <si>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</si>
  <si>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</si>
  <si>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</si>
  <si>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</si>
  <si>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</si>
  <si>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</si>
  <si>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</si>
  <si>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</si>
  <si>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</si>
  <si>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</si>
  <si>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</si>
  <si>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</si>
  <si>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</si>
  <si>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</si>
  <si>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</si>
  <si>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</si>
  <si>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</si>
  <si>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</si>
  <si>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</si>
  <si>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</si>
  <si>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</si>
  <si>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</si>
  <si>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</si>
  <si>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</si>
  <si>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</si>
  <si>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</si>
  <si>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</si>
  <si>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</si>
  <si>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</si>
  <si>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</si>
  <si>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</si>
  <si>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</si>
  <si>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</si>
  <si>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</si>
  <si>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</si>
  <si>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</si>
  <si>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</si>
  <si>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</si>
  <si>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</si>
  <si>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</si>
  <si>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</si>
  <si>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</si>
  <si>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</si>
  <si>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</si>
  <si>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</si>
  <si>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</si>
  <si>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</si>
  <si>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</si>
  <si>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</si>
  <si>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</si>
  <si>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</si>
  <si>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</si>
  <si>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</si>
  <si>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</si>
  <si>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</si>
  <si>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</si>
  <si>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</si>
  <si>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</si>
  <si>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</si>
  <si>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</si>
  <si>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</si>
  <si>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</si>
  <si>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</si>
  <si>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</si>
  <si>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</si>
  <si>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</si>
  <si>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</si>
  <si>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</si>
  <si>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</si>
  <si>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</si>
  <si>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</si>
  <si>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</si>
  <si>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</si>
  <si>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</si>
  <si>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</si>
  <si>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</si>
  <si>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</si>
  <si>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</si>
  <si>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</si>
  <si>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</si>
  <si>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</si>
  <si>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</si>
  <si>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</si>
  <si>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</si>
  <si>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</si>
  <si>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</si>
  <si>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</si>
  <si>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</si>
  <si>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</si>
  <si>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</si>
  <si>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</si>
  <si>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</si>
  <si>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</si>
  <si>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</si>
  <si>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</si>
  <si>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</si>
  <si>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</si>
  <si>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</si>
  <si>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</si>
  <si>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</si>
  <si>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</si>
  <si>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</si>
  <si>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</si>
  <si>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</si>
  <si>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</si>
  <si>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</si>
  <si>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</si>
  <si>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</si>
  <si>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</si>
  <si>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</si>
  <si>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</si>
  <si>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</si>
  <si>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</si>
  <si>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</si>
  <si>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</si>
  <si>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</si>
  <si>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</si>
  <si>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</si>
  <si>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</si>
  <si>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</si>
  <si>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</si>
  <si>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</si>
  <si>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</si>
  <si>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</si>
  <si>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</si>
  <si>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</si>
  <si>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</si>
  <si>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</si>
  <si>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</si>
  <si>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</si>
  <si>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</si>
  <si>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</si>
  <si>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</si>
  <si>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</si>
  <si>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</si>
  <si>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</si>
  <si>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</si>
  <si>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</si>
  <si>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</si>
  <si>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</si>
  <si>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</si>
  <si>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</si>
  <si>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</si>
  <si>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</si>
  <si>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</si>
  <si>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</si>
  <si>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</si>
  <si>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</si>
  <si>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</si>
  <si>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</si>
  <si>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</si>
  <si>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</si>
  <si>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</si>
  <si>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</si>
  <si>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</si>
  <si>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</si>
  <si>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</si>
  <si>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</si>
  <si>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</si>
  <si>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</si>
  <si>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</si>
  <si>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</si>
  <si>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</si>
  <si>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</si>
  <si>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</si>
  <si>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</si>
  <si>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</si>
  <si>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</si>
  <si>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</si>
  <si>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</si>
  <si>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</si>
  <si>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</si>
  <si>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</si>
  <si>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</si>
  <si>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</si>
  <si>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</si>
  <si>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</si>
  <si>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</si>
  <si>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</si>
  <si>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</si>
  <si>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</si>
  <si>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</si>
  <si>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</si>
  <si>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</si>
  <si>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</si>
  <si>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</si>
  <si>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</si>
  <si>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</si>
  <si>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</si>
  <si>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</si>
  <si>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</si>
  <si>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</si>
  <si>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</si>
  <si>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</si>
  <si>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</si>
  <si>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</si>
  <si>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</si>
  <si>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</si>
  <si>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</si>
  <si>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</si>
  <si>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</si>
  <si>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</si>
  <si>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</si>
  <si>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</si>
  <si>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</si>
  <si>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</si>
  <si>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</si>
  <si>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</si>
  <si>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</si>
  <si>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</si>
  <si>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</si>
  <si>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</si>
  <si>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</si>
  <si>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</si>
  <si>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</si>
  <si>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</si>
  <si>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</si>
  <si>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</si>
  <si>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</si>
  <si>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</si>
  <si>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</si>
  <si>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</si>
  <si>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</si>
  <si>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</si>
  <si>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</si>
  <si>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</si>
  <si>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</si>
  <si>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</si>
  <si>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</si>
  <si>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</si>
  <si>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</si>
  <si>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</si>
  <si>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</si>
  <si>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</si>
  <si>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</si>
  <si>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</si>
  <si>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</si>
  <si>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</si>
  <si>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</si>
  <si>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</si>
  <si>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</si>
  <si>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</si>
  <si>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</si>
  <si>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</si>
  <si>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</si>
  <si>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</si>
  <si>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</si>
  <si>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</si>
  <si>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</si>
  <si>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</si>
  <si>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</si>
  <si>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</si>
  <si>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</si>
  <si>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</si>
  <si>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</si>
  <si>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</si>
  <si>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</si>
  <si>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</si>
  <si>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</si>
  <si>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</si>
  <si>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</si>
  <si>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</si>
  <si>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</si>
  <si>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</si>
  <si>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</si>
  <si>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</si>
  <si>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</si>
  <si>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</si>
  <si>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</si>
  <si>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</si>
  <si>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</si>
  <si>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</si>
  <si>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</si>
  <si>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</si>
  <si>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</si>
  <si>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</si>
  <si>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</si>
  <si>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</si>
  <si>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</si>
  <si>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</si>
  <si>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</si>
  <si>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</si>
  <si>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</si>
  <si>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</si>
  <si>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</si>
  <si>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</si>
  <si>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</si>
  <si>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</si>
  <si>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</si>
  <si>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</si>
  <si>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</si>
  <si>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</si>
  <si>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</si>
  <si>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</si>
  <si>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</si>
  <si>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</si>
  <si>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</si>
  <si>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</si>
  <si>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</si>
  <si>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</si>
  <si>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</si>
  <si>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</si>
  <si>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</si>
  <si>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</si>
  <si>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</si>
  <si>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</si>
  <si>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</si>
  <si>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</si>
  <si>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</si>
  <si>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</si>
  <si>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</si>
  <si>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</si>
  <si>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</si>
  <si>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</si>
  <si>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</si>
  <si>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</si>
  <si>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</si>
  <si>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</si>
  <si>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</si>
  <si>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</si>
  <si>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</si>
  <si>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</si>
  <si>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</si>
  <si>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</si>
  <si>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</si>
  <si>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</si>
  <si>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</si>
  <si>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</si>
  <si>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</si>
  <si>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</si>
  <si>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</si>
  <si>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</si>
  <si>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</si>
  <si>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</si>
  <si>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</si>
  <si>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</si>
  <si>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</si>
  <si>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</si>
  <si>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</si>
  <si>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</si>
  <si>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</si>
  <si>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</si>
  <si>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</si>
  <si>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</si>
  <si>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</si>
  <si>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</si>
  <si>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</si>
  <si>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</si>
  <si>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</si>
  <si>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</si>
  <si>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</si>
  <si>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</si>
  <si>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</si>
  <si>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</si>
  <si>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</si>
  <si>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</si>
  <si>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</si>
  <si>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</si>
  <si>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</si>
  <si>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</si>
  <si>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</si>
  <si>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</si>
  <si>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</si>
  <si>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</si>
  <si>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</si>
  <si>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</si>
  <si>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</si>
  <si>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</si>
  <si>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</si>
  <si>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</si>
  <si>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</si>
  <si>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</si>
  <si>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</si>
  <si>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</si>
  <si>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</si>
  <si>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</si>
  <si>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</si>
  <si>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</si>
  <si>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</si>
  <si>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</si>
  <si>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</si>
  <si>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</si>
  <si>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</si>
  <si>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</si>
  <si>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</si>
  <si>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</si>
  <si>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</si>
  <si>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</si>
  <si>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</si>
  <si>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</si>
  <si>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</si>
  <si>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</si>
  <si>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</si>
  <si>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</si>
  <si>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</si>
  <si>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</si>
  <si>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</si>
  <si>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</si>
  <si>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</si>
  <si>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</si>
  <si>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</si>
  <si>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</si>
  <si>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</si>
  <si>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</si>
  <si>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</si>
  <si>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</si>
  <si>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</si>
  <si>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</si>
  <si>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</si>
  <si>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</si>
  <si>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</si>
  <si>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</si>
  <si>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</si>
  <si>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</si>
  <si>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</si>
  <si>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</si>
  <si>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</si>
  <si>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</si>
  <si>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</si>
  <si>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</si>
  <si>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</si>
  <si>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</si>
  <si>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</si>
  <si>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</si>
  <si>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</si>
  <si>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</si>
  <si>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</si>
  <si>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</si>
  <si>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</si>
  <si>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</si>
  <si>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</si>
  <si>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</si>
  <si>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</si>
  <si>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</si>
  <si>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</si>
  <si>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</si>
  <si>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</si>
  <si>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</si>
  <si>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</si>
  <si>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</si>
  <si>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</si>
  <si>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</si>
  <si>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</si>
  <si>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</si>
  <si>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</si>
  <si>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</si>
  <si>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</si>
  <si>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</si>
  <si>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</si>
  <si>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</si>
  <si>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</si>
  <si>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</si>
  <si>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</si>
  <si>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</si>
  <si>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</si>
  <si>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</si>
  <si>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</si>
  <si>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</si>
  <si>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</si>
  <si>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</si>
  <si>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</si>
  <si>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</si>
  <si>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</si>
  <si>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</si>
  <si>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</si>
  <si>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</si>
  <si>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</si>
  <si>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</si>
  <si>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</si>
  <si>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</si>
  <si>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</si>
  <si>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</si>
  <si>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</si>
  <si>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</si>
  <si>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</si>
  <si>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</si>
  <si>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</si>
  <si>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</si>
  <si>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</si>
  <si>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</si>
  <si>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</si>
  <si>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</si>
  <si>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</si>
  <si>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</si>
  <si>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</si>
  <si>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</si>
  <si>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</si>
  <si>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</si>
  <si>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</si>
  <si>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</si>
  <si>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</si>
  <si>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</si>
  <si>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</si>
  <si>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</si>
  <si>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</si>
  <si>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</si>
  <si>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</si>
  <si>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</si>
  <si>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</si>
  <si>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</si>
  <si>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</si>
  <si>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</si>
  <si>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</si>
  <si>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</si>
  <si>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</si>
  <si>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</si>
  <si>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</si>
  <si>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</si>
  <si>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</si>
  <si>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</si>
  <si>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</si>
  <si>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</si>
  <si>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</si>
  <si>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</si>
  <si>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</si>
  <si>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</si>
  <si>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</si>
  <si>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</si>
  <si>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</si>
  <si>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</si>
  <si>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</si>
  <si>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</si>
  <si>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</si>
  <si>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</si>
  <si>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</si>
  <si>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</si>
  <si>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</si>
  <si>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</si>
  <si>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</si>
  <si>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</si>
  <si>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</si>
  <si>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</si>
  <si>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</si>
  <si>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</si>
  <si>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</si>
  <si>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</si>
  <si>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</si>
  <si>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</si>
  <si>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</si>
  <si>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</si>
  <si>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</si>
  <si>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</si>
  <si>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</si>
  <si>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</si>
  <si>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</si>
  <si>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</si>
  <si>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</si>
  <si>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</si>
  <si>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</si>
  <si>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</si>
  <si>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</si>
  <si>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</si>
  <si>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</si>
  <si>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</si>
  <si>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</si>
  <si>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</si>
  <si>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</si>
  <si>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</si>
  <si>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</si>
  <si>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</si>
  <si>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</si>
  <si>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</si>
  <si>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</si>
  <si>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</si>
  <si>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</si>
  <si>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</si>
  <si>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</si>
  <si>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</si>
  <si>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</si>
  <si>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</si>
  <si>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</si>
  <si>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</si>
  <si>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</si>
  <si>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</si>
  <si>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</si>
  <si>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</si>
  <si>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</si>
  <si>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</si>
  <si>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</si>
  <si>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</si>
  <si>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</si>
  <si>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</si>
  <si>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</si>
  <si>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</si>
  <si>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</si>
  <si>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</si>
  <si>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</si>
  <si>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</si>
  <si>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</si>
  <si>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</si>
  <si>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</si>
  <si>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</si>
  <si>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</si>
  <si>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</si>
  <si>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</si>
  <si>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</si>
  <si>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</si>
  <si>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</si>
  <si>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</si>
  <si>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</si>
  <si>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</si>
  <si>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</si>
  <si>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</si>
  <si>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</si>
  <si>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</si>
  <si>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</si>
  <si>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</si>
  <si>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</si>
  <si>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</si>
  <si>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</si>
  <si>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</si>
  <si>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</si>
  <si>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</si>
  <si>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</si>
  <si>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</si>
  <si>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</si>
  <si>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</si>
  <si>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</si>
  <si>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</si>
  <si>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</si>
  <si>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</si>
  <si>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</si>
  <si>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</si>
  <si>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</si>
  <si>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</si>
  <si>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</si>
  <si>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</si>
  <si>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</si>
  <si>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</si>
  <si>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</si>
  <si>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</si>
  <si>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</si>
  <si>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</si>
  <si>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</si>
  <si>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</si>
  <si>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</si>
  <si>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</si>
  <si>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</si>
  <si>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</si>
  <si>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</si>
  <si>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</si>
  <si>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</si>
  <si>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</si>
  <si>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</si>
  <si>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</si>
  <si>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</si>
  <si>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</si>
  <si>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</si>
  <si>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</si>
  <si>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</si>
  <si>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</si>
  <si>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</si>
  <si>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</si>
  <si>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</si>
  <si>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</si>
  <si>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</si>
  <si>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</si>
  <si>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</si>
  <si>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</si>
  <si>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</si>
  <si>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</si>
  <si>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</si>
  <si>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</si>
  <si>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</si>
  <si>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</si>
  <si>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</si>
  <si>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</si>
  <si>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</si>
  <si>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</si>
  <si>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</si>
  <si>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</si>
  <si>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</si>
  <si>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</si>
  <si>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</si>
  <si>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</si>
  <si>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</si>
  <si>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</si>
  <si>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</si>
  <si>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</si>
  <si>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</si>
  <si>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</si>
  <si>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</si>
  <si>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</si>
  <si>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</si>
  <si>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</si>
  <si>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</si>
  <si>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</si>
  <si>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</si>
  <si>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</si>
  <si>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</si>
  <si>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</si>
  <si>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</si>
  <si>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</si>
  <si>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</si>
  <si>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</si>
  <si>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</si>
  <si>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</si>
  <si>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</si>
  <si>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</si>
  <si>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</si>
  <si>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</si>
  <si>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</si>
  <si>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</si>
  <si>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</si>
  <si>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</si>
  <si>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</si>
  <si>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</si>
  <si>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</si>
  <si>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</si>
  <si>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</si>
  <si>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</si>
  <si>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</si>
  <si>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</si>
  <si>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</si>
  <si>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</si>
  <si>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</si>
  <si>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</si>
  <si>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</si>
  <si>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</si>
  <si>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</si>
  <si>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</si>
  <si>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</si>
  <si>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</si>
  <si>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</si>
  <si>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</si>
  <si>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</si>
  <si>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</si>
  <si>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</si>
  <si>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</si>
  <si>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</si>
  <si>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</si>
  <si>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</si>
  <si>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</si>
  <si>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</si>
  <si>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</si>
  <si>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</si>
  <si>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</si>
  <si>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</si>
  <si>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</si>
  <si>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</si>
  <si>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</si>
  <si>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</si>
  <si>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</si>
  <si>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</si>
  <si>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</si>
  <si>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</si>
  <si>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</si>
  <si>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</si>
  <si>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</si>
  <si>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</si>
  <si>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</si>
  <si>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</si>
  <si>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</si>
  <si>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</si>
  <si>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</si>
  <si>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</si>
  <si>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</si>
  <si>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</si>
  <si>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</si>
  <si>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</si>
  <si>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</si>
  <si>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</si>
  <si>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</si>
  <si>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</si>
  <si>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</si>
  <si>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</si>
  <si>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</si>
  <si>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</si>
  <si>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</si>
  <si>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</si>
  <si>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</si>
  <si>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</si>
  <si>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</si>
  <si>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</si>
  <si>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</si>
  <si>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</si>
  <si>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</si>
  <si>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</si>
  <si>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</si>
  <si>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</si>
  <si>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</si>
  <si>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</si>
  <si>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</si>
  <si>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</si>
  <si>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</si>
  <si>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</si>
  <si>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</si>
  <si>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</si>
  <si>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</si>
  <si>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</si>
  <si>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</si>
  <si>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</si>
  <si>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</si>
  <si>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</si>
  <si>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</si>
  <si>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</si>
  <si>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</si>
  <si>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</si>
  <si>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</si>
  <si>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</si>
  <si>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</si>
  <si>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</si>
  <si>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</si>
  <si>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</si>
  <si>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</si>
  <si>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</si>
  <si>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</si>
  <si>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</si>
  <si>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</si>
  <si>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</si>
  <si>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</si>
  <si>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</si>
  <si>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</si>
  <si>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</si>
  <si>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</si>
  <si>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</si>
  <si>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</si>
  <si>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</si>
  <si>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</si>
  <si>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</si>
  <si>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</si>
  <si>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</si>
  <si>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</si>
  <si>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</si>
  <si>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</si>
  <si>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</si>
  <si>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</si>
  <si>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</si>
  <si>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</si>
  <si>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</si>
  <si>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</si>
  <si>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</si>
  <si>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</si>
  <si>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</si>
  <si>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</si>
  <si>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</si>
  <si>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</si>
  <si>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</si>
  <si>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</si>
  <si>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</si>
  <si>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</si>
  <si>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</si>
  <si>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</si>
  <si>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</si>
  <si>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</si>
  <si>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</si>
  <si>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</si>
  <si>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</si>
  <si>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</si>
  <si>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</si>
  <si>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</si>
  <si>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</si>
  <si>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</si>
  <si>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</si>
  <si>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</si>
  <si>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</si>
  <si>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</si>
  <si>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</si>
  <si>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</si>
  <si>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</si>
  <si>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</si>
  <si>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</si>
  <si>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</si>
  <si>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</si>
  <si>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</si>
  <si>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</si>
  <si>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</si>
  <si>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</si>
  <si>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</si>
  <si>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</si>
  <si>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</si>
  <si>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</si>
  <si>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</si>
  <si>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</si>
  <si>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</si>
  <si>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</si>
  <si>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</si>
  <si>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</si>
  <si>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</si>
  <si>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</si>
  <si>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</si>
  <si>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</si>
  <si>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</si>
  <si>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</si>
  <si>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</si>
  <si>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</si>
  <si>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</si>
  <si>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</si>
  <si>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</si>
  <si>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</si>
  <si>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</si>
  <si>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</si>
  <si>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</si>
  <si>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</si>
  <si>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</si>
  <si>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</si>
  <si>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</si>
  <si>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</si>
  <si>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</si>
  <si>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</si>
  <si>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</si>
  <si>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</si>
  <si>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</si>
  <si>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</si>
  <si>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</si>
  <si>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</si>
  <si>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</si>
  <si>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</si>
  <si>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</si>
  <si>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</si>
  <si>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</si>
  <si>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</si>
  <si>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</si>
  <si>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</si>
  <si>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</si>
  <si>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</si>
  <si>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</si>
  <si>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</si>
  <si>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</si>
  <si>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</si>
  <si>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</si>
  <si>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</si>
  <si>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</si>
  <si>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</si>
  <si>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</si>
  <si>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</si>
  <si>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</si>
  <si>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</si>
  <si>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</si>
  <si>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</si>
  <si>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</si>
  <si>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</si>
  <si>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</si>
  <si>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</si>
  <si>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</si>
  <si>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</si>
  <si>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</si>
  <si>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</si>
  <si>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</si>
  <si>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</si>
  <si>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</si>
  <si>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</si>
  <si>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</si>
  <si>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</si>
  <si>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</si>
  <si>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</si>
  <si>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</si>
  <si>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</si>
  <si>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</si>
  <si>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</si>
  <si>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</si>
  <si>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</si>
  <si>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</si>
  <si>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</si>
  <si>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</si>
  <si>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</si>
  <si>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</si>
  <si>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</si>
  <si>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</si>
  <si>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</si>
  <si>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</si>
  <si>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</si>
  <si>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</si>
  <si>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</si>
  <si>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</si>
  <si>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</si>
  <si>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</si>
  <si>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</si>
  <si>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</si>
  <si>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</si>
  <si>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</si>
  <si>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</si>
  <si>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</si>
  <si>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</si>
  <si>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</si>
  <si>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</si>
  <si>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</si>
  <si>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</si>
  <si>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</si>
  <si>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</si>
  <si>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</si>
  <si>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</si>
  <si>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</si>
  <si>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</si>
  <si>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</si>
  <si>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</si>
  <si>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</si>
  <si>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</si>
  <si>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</si>
  <si>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</si>
  <si>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</si>
  <si>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</si>
  <si>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</si>
  <si>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</si>
  <si>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</si>
  <si>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</si>
  <si>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</si>
  <si>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</si>
  <si>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</si>
  <si>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</si>
  <si>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</si>
  <si>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</si>
  <si>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</si>
  <si>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</si>
  <si>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</si>
  <si>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</si>
  <si>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</si>
  <si>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</si>
  <si>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</si>
  <si>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</si>
  <si>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</si>
  <si>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</si>
  <si>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</si>
  <si>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</si>
  <si>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</si>
  <si>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</si>
  <si>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</si>
  <si>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</si>
  <si>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</si>
  <si>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</si>
  <si>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</si>
  <si>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</si>
  <si>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</si>
  <si>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</si>
  <si>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</si>
  <si>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</si>
  <si>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</si>
  <si>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</si>
  <si>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</si>
  <si>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</si>
  <si>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</si>
  <si>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</si>
  <si>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</si>
  <si>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</si>
  <si>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</si>
  <si>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</si>
  <si>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</si>
  <si>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</si>
  <si>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</si>
  <si>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</si>
  <si>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</si>
  <si>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</si>
  <si>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</si>
  <si>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</si>
  <si>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</si>
  <si>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</si>
  <si>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</si>
  <si>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</si>
  <si>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</si>
  <si>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</si>
  <si>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</si>
  <si>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</si>
  <si>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</si>
  <si>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</si>
  <si>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</si>
  <si>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</si>
  <si>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</si>
  <si>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</si>
  <si>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</si>
  <si>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</si>
  <si>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</si>
  <si>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</si>
  <si>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</si>
  <si>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</si>
  <si>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</si>
  <si>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</si>
  <si>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</si>
  <si>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</si>
  <si>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</si>
  <si>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</si>
  <si>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</si>
  <si>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</si>
  <si>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</si>
  <si>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</si>
  <si>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</si>
  <si>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</si>
  <si>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</si>
  <si>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</si>
  <si>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</si>
  <si>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</si>
  <si>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</si>
  <si>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</si>
  <si>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</si>
  <si>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</si>
  <si>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</si>
  <si>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</si>
  <si>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</si>
  <si>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</si>
  <si>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</si>
  <si>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</si>
  <si>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</si>
  <si>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</si>
  <si>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</si>
  <si>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</si>
  <si>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</si>
  <si>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</si>
  <si>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</si>
  <si>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</si>
  <si>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</si>
  <si>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</si>
  <si>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</si>
  <si>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</si>
  <si>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</si>
  <si>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</si>
  <si>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</si>
  <si>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</si>
  <si>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</si>
  <si>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</si>
  <si>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</si>
  <si>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</si>
  <si>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</si>
  <si>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</si>
  <si>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</si>
  <si>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</si>
  <si>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</si>
  <si>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</si>
  <si>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</si>
  <si>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</si>
  <si>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</si>
  <si>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</si>
  <si>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</si>
  <si>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</si>
  <si>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</si>
  <si>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</si>
  <si>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</si>
  <si>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</si>
  <si>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</si>
  <si>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</si>
  <si>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</si>
  <si>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</si>
  <si>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</si>
  <si>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</si>
  <si>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</si>
  <si>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</si>
  <si>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</si>
  <si>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</si>
  <si>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</si>
  <si>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</si>
  <si>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</si>
  <si>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</si>
  <si>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</si>
  <si>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</si>
  <si>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</si>
  <si>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</si>
  <si>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</si>
  <si>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</si>
  <si>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</si>
  <si>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</si>
  <si>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</si>
  <si>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</si>
  <si>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</si>
  <si>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</si>
  <si>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</si>
  <si>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</si>
  <si>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</si>
  <si>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</si>
  <si>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</si>
  <si>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</si>
  <si>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</si>
  <si>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</si>
  <si>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</si>
  <si>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</si>
  <si>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</si>
  <si>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</si>
  <si>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</si>
  <si>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</si>
  <si>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</si>
  <si>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</si>
  <si>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</si>
  <si>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</si>
  <si>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</si>
  <si>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</si>
  <si>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</si>
  <si>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</si>
  <si>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</si>
  <si>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</si>
  <si>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</si>
  <si>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</si>
  <si>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</si>
  <si>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</si>
  <si>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</si>
  <si>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</si>
  <si>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</si>
  <si>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</si>
  <si>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</si>
  <si>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</si>
  <si>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</si>
  <si>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</si>
  <si>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</si>
  <si>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</si>
  <si>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</si>
  <si>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</si>
  <si>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</si>
  <si>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</si>
  <si>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</si>
  <si>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</si>
  <si>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</si>
  <si>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</si>
  <si>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</si>
  <si>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</si>
  <si>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</si>
  <si>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</si>
  <si>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</si>
  <si>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</si>
  <si>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</si>
  <si>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</si>
  <si>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</si>
  <si>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</si>
  <si>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</si>
  <si>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</si>
  <si>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</si>
  <si>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</si>
  <si>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</si>
  <si>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</si>
  <si>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</si>
  <si>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</si>
  <si>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</si>
  <si>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</si>
  <si>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</si>
  <si>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</si>
  <si>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</si>
  <si>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</si>
  <si>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</si>
  <si>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</si>
  <si>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</si>
  <si>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</si>
  <si>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</si>
  <si>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</si>
  <si>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</si>
  <si>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</si>
  <si>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</si>
  <si>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</si>
  <si>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</si>
  <si>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</si>
  <si>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</si>
  <si>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</si>
  <si>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</si>
  <si>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</si>
  <si>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</si>
  <si>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</si>
  <si>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</si>
  <si>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</si>
  <si>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</si>
  <si>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</si>
  <si>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</si>
  <si>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</si>
  <si>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</si>
  <si>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</si>
  <si>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</si>
  <si>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</si>
  <si>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</si>
  <si>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</si>
  <si>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</si>
  <si>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</si>
  <si>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</si>
  <si>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</si>
  <si>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</si>
  <si>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</si>
  <si>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</si>
  <si>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</si>
  <si>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</si>
  <si>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</si>
  <si>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</si>
  <si>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</si>
  <si>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</si>
  <si>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</si>
  <si>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</si>
  <si>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</si>
  <si>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</si>
  <si>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</si>
  <si>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</si>
  <si>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</si>
  <si>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</si>
  <si>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</si>
  <si>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</si>
  <si>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</si>
  <si>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</si>
  <si>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</si>
  <si>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</si>
  <si>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</si>
  <si>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</si>
  <si>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</si>
  <si>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</si>
  <si>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</si>
  <si>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</si>
  <si>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</si>
  <si>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</si>
  <si>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</si>
  <si>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</si>
  <si>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</si>
  <si>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</si>
  <si>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</si>
  <si>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</si>
  <si>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</si>
  <si>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</si>
  <si>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</si>
  <si>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</si>
  <si>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</si>
  <si>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</si>
  <si>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</si>
  <si>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</si>
  <si>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</si>
  <si>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</si>
  <si>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</si>
  <si>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</si>
  <si>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</si>
  <si>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</si>
  <si>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</si>
  <si>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</si>
  <si>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</si>
  <si>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</si>
  <si>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</si>
  <si>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</si>
  <si>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</si>
  <si>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</si>
  <si>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</si>
  <si>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</si>
  <si>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</si>
  <si>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</si>
  <si>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</si>
  <si>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</si>
  <si>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</si>
  <si>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</si>
  <si>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</si>
  <si>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</si>
  <si>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</si>
  <si>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</si>
  <si>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</si>
  <si>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</si>
  <si>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</si>
  <si>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</si>
  <si>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</si>
  <si>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</si>
  <si>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</si>
  <si>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</si>
  <si>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</si>
  <si>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</si>
  <si>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</si>
  <si>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</si>
  <si>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</si>
  <si>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</si>
  <si>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</si>
  <si>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</si>
  <si>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</si>
  <si>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</si>
  <si>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</si>
  <si>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</si>
  <si>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</si>
  <si>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</si>
  <si>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</si>
  <si>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</si>
  <si>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</si>
  <si>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</si>
  <si>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</si>
  <si>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</si>
  <si>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</si>
  <si>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</si>
  <si>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</si>
  <si>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</si>
  <si>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</si>
  <si>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</si>
  <si>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</si>
  <si>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</si>
  <si>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</si>
  <si>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</si>
  <si>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</si>
  <si>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</si>
  <si>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</si>
  <si>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</si>
  <si>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</si>
  <si>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</si>
  <si>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</si>
  <si>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</si>
  <si>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</si>
  <si>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</si>
  <si>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</si>
  <si>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</si>
  <si>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</si>
  <si>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</si>
  <si>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</si>
  <si>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</si>
  <si>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</si>
  <si>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</si>
  <si>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</si>
  <si>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</si>
  <si>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</si>
  <si>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</si>
  <si>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</si>
  <si>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</si>
  <si>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</si>
  <si>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</si>
  <si>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</si>
  <si>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</si>
  <si>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</si>
  <si>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</si>
  <si>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</si>
  <si>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</si>
  <si>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</si>
  <si>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</si>
  <si>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</si>
  <si>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</si>
  <si>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</si>
  <si>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</si>
  <si>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</si>
  <si>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</si>
  <si>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</si>
  <si>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</si>
  <si>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</si>
  <si>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</si>
  <si>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</si>
  <si>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</si>
  <si>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</si>
  <si>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</si>
  <si>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</si>
  <si>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</si>
  <si>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</si>
  <si>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</si>
  <si>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</si>
  <si>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</si>
  <si>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</si>
  <si>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</si>
  <si>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</si>
  <si>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</si>
  <si>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</si>
  <si>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</si>
  <si>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</si>
  <si>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</si>
  <si>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</si>
  <si>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</si>
  <si>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</si>
  <si>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</si>
  <si>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</si>
  <si>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</si>
  <si>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</si>
  <si>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</si>
  <si>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</si>
  <si>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</si>
  <si>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</si>
  <si>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</si>
  <si>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</si>
  <si>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</si>
  <si>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</si>
  <si>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</si>
  <si>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</si>
  <si>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</si>
  <si>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</si>
  <si>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</si>
  <si>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</si>
  <si>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</si>
  <si>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</si>
  <si>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</si>
  <si>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</si>
  <si>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</si>
  <si>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</si>
  <si>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</si>
  <si>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</si>
  <si>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</si>
  <si>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</si>
  <si>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</si>
  <si>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</si>
  <si>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</si>
  <si>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</si>
  <si>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</si>
  <si>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</si>
  <si>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</si>
  <si>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</si>
  <si>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</si>
  <si>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</si>
  <si>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</si>
  <si>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</si>
  <si>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</si>
  <si>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</si>
  <si>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</si>
  <si>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</si>
  <si>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</si>
  <si>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</si>
  <si>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</si>
  <si>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</si>
  <si>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</si>
  <si>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</si>
  <si>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</si>
  <si>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</si>
  <si>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</si>
  <si>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</si>
  <si>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</si>
  <si>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</si>
  <si>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</si>
  <si>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</si>
  <si>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</si>
  <si>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</si>
  <si>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</si>
  <si>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</si>
  <si>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</si>
  <si>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</si>
  <si>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</si>
  <si>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</si>
  <si>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</si>
  <si>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</si>
  <si>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</si>
  <si>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</si>
  <si>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</si>
  <si>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</si>
  <si>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</si>
  <si>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</si>
  <si>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</si>
  <si>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</si>
  <si>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</si>
  <si>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</si>
  <si>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</si>
  <si>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</si>
  <si>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</si>
  <si>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</si>
  <si>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</si>
  <si>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</si>
  <si>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</si>
  <si>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</si>
  <si>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</si>
  <si>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</si>
  <si>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</si>
  <si>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</si>
  <si>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</si>
  <si>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</si>
  <si>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</si>
  <si>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</si>
  <si>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</si>
  <si>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</si>
  <si>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</si>
  <si>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</si>
  <si>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</si>
  <si>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</si>
  <si>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</si>
  <si>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</si>
  <si>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</si>
  <si>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</si>
  <si>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</si>
  <si>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</si>
  <si>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</si>
  <si>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</si>
  <si>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</si>
  <si>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</si>
  <si>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</si>
  <si>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</si>
  <si>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</si>
  <si>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</si>
  <si>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</si>
  <si>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</si>
  <si>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</si>
  <si>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</si>
  <si>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</si>
  <si>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</si>
  <si>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</si>
  <si>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</si>
  <si>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</si>
  <si>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</si>
  <si>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</si>
  <si>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</si>
  <si>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</si>
  <si>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</si>
  <si>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</si>
  <si>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</si>
  <si>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</si>
  <si>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</si>
  <si>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</si>
  <si>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</si>
  <si>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</si>
  <si>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</si>
  <si>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</si>
  <si>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</si>
  <si>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</si>
  <si>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</si>
  <si>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</si>
  <si>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</si>
  <si>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</si>
  <si>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</si>
  <si>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</si>
  <si>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</si>
  <si>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</si>
  <si>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</si>
  <si>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</si>
  <si>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</si>
  <si>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</si>
  <si>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</si>
  <si>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</si>
  <si>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</si>
  <si>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</si>
  <si>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</si>
  <si>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</si>
  <si>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</si>
  <si>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</si>
  <si>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</si>
  <si>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</si>
  <si>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</si>
  <si>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</si>
  <si>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</si>
  <si>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</si>
  <si>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</si>
  <si>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</si>
  <si>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</si>
  <si>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</si>
  <si>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</si>
  <si>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</si>
  <si>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</si>
  <si>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</si>
  <si>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</si>
  <si>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</si>
  <si>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</si>
  <si>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</si>
  <si>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</si>
  <si>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</si>
  <si>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</si>
  <si>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</si>
  <si>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</si>
  <si>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</si>
  <si>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</si>
  <si>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</si>
  <si>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</si>
  <si>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</si>
  <si>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</si>
  <si>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</si>
  <si>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</si>
  <si>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</si>
  <si>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</si>
  <si>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</si>
  <si>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</si>
  <si>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</si>
  <si>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</si>
  <si>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</si>
  <si>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</si>
  <si>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</si>
  <si>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</si>
  <si>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</si>
  <si>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</si>
  <si>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</si>
  <si>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</si>
  <si>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</si>
  <si>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</si>
  <si>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</si>
  <si>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</si>
  <si>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</si>
  <si>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</si>
  <si>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</si>
  <si>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</si>
  <si>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</si>
  <si>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</si>
  <si>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</si>
  <si>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</si>
  <si>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</si>
  <si>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</si>
  <si>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</si>
  <si>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</si>
  <si>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</si>
  <si>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</si>
  <si>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</si>
  <si>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</si>
  <si>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</si>
  <si>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</si>
  <si>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</si>
  <si>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</si>
  <si>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</si>
  <si>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</si>
  <si>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</si>
  <si>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</si>
  <si>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</si>
  <si>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</si>
  <si>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</si>
  <si>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</si>
  <si>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</si>
  <si>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</si>
  <si>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</si>
  <si>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</si>
  <si>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</si>
  <si>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</si>
  <si>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</si>
  <si>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</si>
  <si>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</si>
  <si>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</si>
  <si>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</si>
  <si>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</si>
  <si>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</si>
  <si>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</si>
  <si>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</si>
  <si>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</si>
  <si>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</si>
  <si>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</si>
  <si>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</si>
  <si>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</si>
  <si>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</si>
  <si>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</si>
  <si>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</si>
  <si>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</si>
  <si>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</si>
  <si>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</si>
  <si>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</si>
  <si>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</si>
  <si>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</si>
  <si>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</si>
  <si>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</si>
  <si>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</si>
  <si>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</si>
  <si>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</si>
  <si>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</si>
  <si>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</si>
  <si>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</si>
  <si>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</si>
  <si>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</si>
  <si>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</si>
  <si>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</si>
  <si>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</si>
  <si>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</si>
  <si>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</si>
  <si>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</si>
  <si>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</si>
  <si>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</si>
  <si>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</si>
  <si>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</si>
  <si>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</si>
  <si>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</si>
  <si>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</si>
  <si>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</si>
  <si>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</si>
  <si>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</si>
  <si>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</si>
  <si>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</si>
  <si>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</si>
  <si>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</si>
  <si>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</si>
  <si>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</si>
  <si>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</si>
  <si>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</si>
  <si>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</si>
  <si>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</si>
  <si>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</si>
  <si>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</si>
  <si>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</si>
  <si>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</si>
  <si>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</si>
  <si>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</si>
  <si>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</si>
  <si>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</si>
  <si>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</si>
  <si>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</si>
  <si>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</si>
  <si>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</si>
  <si>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</si>
  <si>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</si>
  <si>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</si>
  <si>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</si>
  <si>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</si>
  <si>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</si>
  <si>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</si>
  <si>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</si>
  <si>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</si>
  <si>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</si>
  <si>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</si>
  <si>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</si>
  <si>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</si>
  <si>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</si>
  <si>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</si>
  <si>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</si>
  <si>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</si>
  <si>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</si>
  <si>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</si>
  <si>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</si>
  <si>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</si>
  <si>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</si>
  <si>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</si>
  <si>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</si>
  <si>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</si>
  <si>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</si>
  <si>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</si>
  <si>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</si>
  <si>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</si>
  <si>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</si>
  <si>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</si>
  <si>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</si>
  <si>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</si>
  <si>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</si>
  <si>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</si>
  <si>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</si>
  <si>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</si>
  <si>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</si>
  <si>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</si>
  <si>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</si>
  <si>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</si>
  <si>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</si>
  <si>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</si>
  <si>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</si>
  <si>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</si>
  <si>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</si>
  <si>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</si>
  <si>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</si>
  <si>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</si>
  <si>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</si>
  <si>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</si>
  <si>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</si>
  <si>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</si>
  <si>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</si>
  <si>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</si>
  <si>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</si>
  <si>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</si>
  <si>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</si>
  <si>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</si>
  <si>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</si>
  <si>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</si>
  <si>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</si>
  <si>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</si>
  <si>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</si>
  <si>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</si>
  <si>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</si>
  <si>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</si>
  <si>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</si>
  <si>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</si>
  <si>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</si>
  <si>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</si>
  <si>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</si>
  <si>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</si>
  <si>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</si>
  <si>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</si>
  <si>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</si>
  <si>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</si>
  <si>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</si>
  <si>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</si>
  <si>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</si>
  <si>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</si>
  <si>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</si>
  <si>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</si>
  <si>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</si>
  <si>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</si>
  <si>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</si>
  <si>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</si>
  <si>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</si>
  <si>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</si>
  <si>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</si>
  <si>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</si>
  <si>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</si>
  <si>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</si>
  <si>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</si>
  <si>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</si>
  <si>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</si>
  <si>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</si>
  <si>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</si>
  <si>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</si>
  <si>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</si>
  <si>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</si>
  <si>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</si>
  <si>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</si>
  <si>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</si>
  <si>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</si>
  <si>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</si>
  <si>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</si>
  <si>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</si>
  <si>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</si>
  <si>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</si>
  <si>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</si>
  <si>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</si>
  <si>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</si>
  <si>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</si>
  <si>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</si>
  <si>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</si>
  <si>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</si>
  <si>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</si>
  <si>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</si>
  <si>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</si>
  <si>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</si>
  <si>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</si>
  <si>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</si>
  <si>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</si>
  <si>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</si>
  <si>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</si>
  <si>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</si>
  <si>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</si>
  <si>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</si>
  <si>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</si>
  <si>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</si>
  <si>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</si>
  <si>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</si>
  <si>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</si>
  <si>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</si>
  <si>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</si>
  <si>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</si>
  <si>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</si>
  <si>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</si>
  <si>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</si>
  <si>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</si>
  <si>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</si>
  <si>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</si>
  <si>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</si>
  <si>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</si>
  <si>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</si>
  <si>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</si>
  <si>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</si>
  <si>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</si>
  <si>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</si>
  <si>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</si>
  <si>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</si>
  <si>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</si>
  <si>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</si>
  <si>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</si>
  <si>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</si>
  <si>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</si>
  <si>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</si>
  <si>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</si>
  <si>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</si>
  <si>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</si>
  <si>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</si>
  <si>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</si>
  <si>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</si>
  <si>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</si>
  <si>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</si>
  <si>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</si>
  <si>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</si>
  <si>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</si>
  <si>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</si>
  <si>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</si>
  <si>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</si>
  <si>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</si>
  <si>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</si>
  <si>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</si>
  <si>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</si>
  <si>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</si>
  <si>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</si>
  <si>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</si>
  <si>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</si>
  <si>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</si>
  <si>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</si>
  <si>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</si>
  <si>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</si>
  <si>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</si>
  <si>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</si>
  <si>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</si>
  <si>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</si>
  <si>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</si>
  <si>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</si>
  <si>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</si>
  <si>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</si>
  <si>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</si>
  <si>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</si>
  <si>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</si>
  <si>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</si>
  <si>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</si>
  <si>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</si>
  <si>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</si>
  <si>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</si>
  <si>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</si>
  <si>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</si>
  <si>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</si>
  <si>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</si>
  <si>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</si>
  <si>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</si>
  <si>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</si>
  <si>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</si>
  <si>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</si>
  <si>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</si>
  <si>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</si>
  <si>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</si>
  <si>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</si>
  <si>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</si>
  <si>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</si>
  <si>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</si>
  <si>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</si>
  <si>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</si>
  <si>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</si>
  <si>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</si>
  <si>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</si>
  <si>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</si>
  <si>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</si>
  <si>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</si>
  <si>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</si>
  <si>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</si>
  <si>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</si>
  <si>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</si>
  <si>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</si>
  <si>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</si>
  <si>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</si>
  <si>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</si>
  <si>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</si>
  <si>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</si>
  <si>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</si>
  <si>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</si>
  <si>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</si>
  <si>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</si>
  <si>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</si>
  <si>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</si>
  <si>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</si>
  <si>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</si>
  <si>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</si>
  <si>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</si>
  <si>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</si>
  <si>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</si>
  <si>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</si>
  <si>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</si>
  <si>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</si>
  <si>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</si>
  <si>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</si>
  <si>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</si>
  <si>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</si>
  <si>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</si>
  <si>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</si>
  <si>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</si>
  <si>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</si>
  <si>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</si>
  <si>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</si>
  <si>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</si>
  <si>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</si>
  <si>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</si>
  <si>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</si>
  <si>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</si>
  <si>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</si>
  <si>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</si>
  <si>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</si>
  <si>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</si>
  <si>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</si>
  <si>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</si>
  <si>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</si>
  <si>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</si>
  <si>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</si>
  <si>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</si>
  <si>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</si>
  <si>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</si>
  <si>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</si>
  <si>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</si>
  <si>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</si>
  <si>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</si>
  <si>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</si>
  <si>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</si>
  <si>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</si>
  <si>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</si>
  <si>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</si>
  <si>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</si>
  <si>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</si>
  <si>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</si>
  <si>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</si>
  <si>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</si>
  <si>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</si>
  <si>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</si>
  <si>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</si>
  <si>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</si>
  <si>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</si>
  <si>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</si>
  <si>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</si>
  <si>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</si>
  <si>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</si>
  <si>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</si>
  <si>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</si>
  <si>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</si>
  <si>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</si>
  <si>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</si>
  <si>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</si>
  <si>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</si>
  <si>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</si>
  <si>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</si>
  <si>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</si>
  <si>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</si>
  <si>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</si>
  <si>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</si>
  <si>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</si>
  <si>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</si>
  <si>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</si>
  <si>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</si>
  <si>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</si>
  <si>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</si>
  <si>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</si>
  <si>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</si>
  <si>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</si>
  <si>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</si>
  <si>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</si>
  <si>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</si>
  <si>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</si>
  <si>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</si>
  <si>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</si>
  <si>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</si>
  <si>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</si>
  <si>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</si>
  <si>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</si>
  <si>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</si>
  <si>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</si>
  <si>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</si>
  <si>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</si>
  <si>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</si>
  <si>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</si>
  <si>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</si>
  <si>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</si>
  <si>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</si>
  <si>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</si>
  <si>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</si>
  <si>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</si>
  <si>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</si>
  <si>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</si>
  <si>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</si>
  <si>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</si>
  <si>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</si>
  <si>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</si>
  <si>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</si>
  <si>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</si>
  <si>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</si>
  <si>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</si>
  <si>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</si>
  <si>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</si>
  <si>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</si>
  <si>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</si>
  <si>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</si>
  <si>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</si>
  <si>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</si>
  <si>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</si>
  <si>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</si>
  <si>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</si>
  <si>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</si>
  <si>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</si>
  <si>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</si>
  <si>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</si>
  <si>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</si>
  <si>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</si>
  <si>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</si>
  <si>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</si>
  <si>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</si>
  <si>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</si>
  <si>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</si>
  <si>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</si>
  <si>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</si>
  <si>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</si>
  <si>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</si>
  <si>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</si>
  <si>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</si>
  <si>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</si>
  <si>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</si>
  <si>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</si>
  <si>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</si>
  <si>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</si>
  <si>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</si>
  <si>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</si>
  <si>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</si>
  <si>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</si>
  <si>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</si>
  <si>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</si>
  <si>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</si>
  <si>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</si>
  <si>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</si>
  <si>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</si>
  <si>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</si>
  <si>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</si>
  <si>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</si>
  <si>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</si>
  <si>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</si>
  <si>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</si>
  <si>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</si>
  <si>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</si>
  <si>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</si>
  <si>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</si>
  <si>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</si>
  <si>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</si>
  <si>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</si>
  <si>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</si>
  <si>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</si>
  <si>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</si>
  <si>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</si>
  <si>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</si>
  <si>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</si>
  <si>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</si>
  <si>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</si>
  <si>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</si>
  <si>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</si>
  <si>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</si>
  <si>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</si>
  <si>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</si>
  <si>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</si>
  <si>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</si>
  <si>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</si>
  <si>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</si>
  <si>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</si>
  <si>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</si>
  <si>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</si>
  <si>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</si>
  <si>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</si>
  <si>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</si>
  <si>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</si>
  <si>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</si>
  <si>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</si>
  <si>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</si>
  <si>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</si>
  <si>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</si>
  <si>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</si>
  <si>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</si>
  <si>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</si>
  <si>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</si>
  <si>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</si>
  <si>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</si>
  <si>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</si>
  <si>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</si>
  <si>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</si>
  <si>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</si>
  <si>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</si>
  <si>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</si>
  <si>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</si>
  <si>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</si>
  <si>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</si>
  <si>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</si>
  <si>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</si>
  <si>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</si>
  <si>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</si>
  <si>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</si>
  <si>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</si>
  <si>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</si>
  <si>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</si>
  <si>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</si>
  <si>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</si>
  <si>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</si>
  <si>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</si>
  <si>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</si>
  <si>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</si>
  <si>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</si>
  <si>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</si>
  <si>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</si>
  <si>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</si>
  <si>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</si>
  <si>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</si>
  <si>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</si>
  <si>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</si>
  <si>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</si>
  <si>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</si>
  <si>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</si>
  <si>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</si>
  <si>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</si>
  <si>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</si>
  <si>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</si>
  <si>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</si>
  <si>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</si>
  <si>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</si>
  <si>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</si>
  <si>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</si>
  <si>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</si>
  <si>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</si>
  <si>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</si>
  <si>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</si>
  <si>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</si>
  <si>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</si>
  <si>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</si>
  <si>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</si>
  <si>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</si>
  <si>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</si>
  <si>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</si>
  <si>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</si>
  <si>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</si>
  <si>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</si>
  <si>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</si>
  <si>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</si>
  <si>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</si>
  <si>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</si>
  <si>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</si>
  <si>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</si>
  <si>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</si>
  <si>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</si>
  <si>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</si>
  <si>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</si>
  <si>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</si>
  <si>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</si>
  <si>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</si>
  <si>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</si>
  <si>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</si>
  <si>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</si>
  <si>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</si>
  <si>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</si>
  <si>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</si>
  <si>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</si>
  <si>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</si>
  <si>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</si>
  <si>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</si>
  <si>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</si>
  <si>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</si>
  <si>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</si>
  <si>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</si>
  <si>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</si>
  <si>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</si>
  <si>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</si>
  <si>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</si>
  <si>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</si>
  <si>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</si>
  <si>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</si>
  <si>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</si>
  <si>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</si>
  <si>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</si>
  <si>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</si>
  <si>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</si>
  <si>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</si>
  <si>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</si>
  <si>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</si>
  <si>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</si>
  <si>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</si>
  <si>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</si>
  <si>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</si>
  <si>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</si>
  <si>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</si>
  <si>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</si>
  <si>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</si>
  <si>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</si>
  <si>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</si>
  <si>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</si>
  <si>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</si>
  <si>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</si>
  <si>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</si>
  <si>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</si>
  <si>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</si>
  <si>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</si>
  <si>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</si>
  <si>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</si>
  <si>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</si>
  <si>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</si>
  <si>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</si>
  <si>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</si>
  <si>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</si>
  <si>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</si>
  <si>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</si>
  <si>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</si>
  <si>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</si>
  <si>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</si>
  <si>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</si>
  <si>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</si>
  <si>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</si>
  <si>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</si>
  <si>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</si>
  <si>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</si>
  <si>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</si>
  <si>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</si>
  <si>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</si>
  <si>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</si>
  <si>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</si>
  <si>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</si>
  <si>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</si>
  <si>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</si>
  <si>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</si>
  <si>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</si>
  <si>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</si>
  <si>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</si>
  <si>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</si>
  <si>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</si>
  <si>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</si>
  <si>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</si>
  <si>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</si>
  <si>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</si>
  <si>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</si>
  <si>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</si>
  <si>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</si>
  <si>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</si>
  <si>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</si>
  <si>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</si>
  <si>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</si>
  <si>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</si>
  <si>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</si>
  <si>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</si>
  <si>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</si>
  <si>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</si>
  <si>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</si>
  <si>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</si>
  <si>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</si>
  <si>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</si>
  <si>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</si>
  <si>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</si>
  <si>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</si>
  <si>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</si>
  <si>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</si>
  <si>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</si>
  <si>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</si>
  <si>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</si>
  <si>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</si>
  <si>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</si>
  <si>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</si>
  <si>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</si>
  <si>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</si>
  <si>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</si>
  <si>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</si>
  <si>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</si>
  <si>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</si>
  <si>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</si>
  <si>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</si>
  <si>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</si>
  <si>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</si>
  <si>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</si>
  <si>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</si>
  <si>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</si>
  <si>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</si>
  <si>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</si>
  <si>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</si>
  <si>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</si>
  <si>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</si>
  <si>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</si>
  <si>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</si>
  <si>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</si>
  <si>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</si>
  <si>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</si>
  <si>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</si>
  <si>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</si>
  <si>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</si>
  <si>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</si>
  <si>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</si>
  <si>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</si>
  <si>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</si>
  <si>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</si>
  <si>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</si>
  <si>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</si>
  <si>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</si>
  <si>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</si>
  <si>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</si>
  <si>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</si>
  <si>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</si>
  <si>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</si>
  <si>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</si>
  <si>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</si>
  <si>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</si>
  <si>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</si>
  <si>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</si>
  <si>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</si>
  <si>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</si>
  <si>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</si>
  <si>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</si>
  <si>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</si>
  <si>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</si>
  <si>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</si>
  <si>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</si>
  <si>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</si>
  <si>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</si>
  <si>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</si>
  <si>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</si>
  <si>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</si>
  <si>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</si>
  <si>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</si>
  <si>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</si>
  <si>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</si>
  <si>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</si>
  <si>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</si>
  <si>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</si>
  <si>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</si>
  <si>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</si>
  <si>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</si>
  <si>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</si>
  <si>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</si>
  <si>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</si>
  <si>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</si>
  <si>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</si>
  <si>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</si>
  <si>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</si>
  <si>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</si>
  <si>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</si>
  <si>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</si>
  <si>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</si>
  <si>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</si>
  <si>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</si>
  <si>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</si>
  <si>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</si>
  <si>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</si>
  <si>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</si>
  <si>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</si>
  <si>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</si>
  <si>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</si>
  <si>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</si>
  <si>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</si>
  <si>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</si>
  <si>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</si>
  <si>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</si>
  <si>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</si>
  <si>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</si>
  <si>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</si>
  <si>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</si>
  <si>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</si>
  <si>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</si>
  <si>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</si>
  <si>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</si>
  <si>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</si>
  <si>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</si>
  <si>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</si>
  <si>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</si>
  <si>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</si>
  <si>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</si>
  <si>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</si>
  <si>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</si>
  <si>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</si>
  <si>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</si>
  <si>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</si>
  <si>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</si>
  <si>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</si>
  <si>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</si>
  <si>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</si>
  <si>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</si>
  <si>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</si>
  <si>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</si>
  <si>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</si>
  <si>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</si>
  <si>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</si>
  <si>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</si>
  <si>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</si>
  <si>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</si>
  <si>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</si>
  <si>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</si>
  <si>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</si>
  <si>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</si>
  <si>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</si>
  <si>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</si>
  <si>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</si>
  <si>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</si>
  <si>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</si>
  <si>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</si>
  <si>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</si>
  <si>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</si>
  <si>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</si>
  <si>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</si>
  <si>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</si>
  <si>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</si>
  <si>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</si>
  <si>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</si>
  <si>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</si>
  <si>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</si>
  <si>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</si>
  <si>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</si>
  <si>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</si>
  <si>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</si>
  <si>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</si>
  <si>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</si>
  <si>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</si>
  <si>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</si>
  <si>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</si>
  <si>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</si>
  <si>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</si>
  <si>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</si>
  <si>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</si>
  <si>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</si>
  <si>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</si>
  <si>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</si>
  <si>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</si>
  <si>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</si>
  <si>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</si>
  <si>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</si>
  <si>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</si>
  <si>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</si>
  <si>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</si>
  <si>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</si>
  <si>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</si>
  <si>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</si>
  <si>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</si>
  <si>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</si>
  <si>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</si>
  <si>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</si>
  <si>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</si>
  <si>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</si>
  <si>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</si>
  <si>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</si>
  <si>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</si>
  <si>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</si>
  <si>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</si>
  <si>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</si>
  <si>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</si>
  <si>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</si>
  <si>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</si>
  <si>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</si>
  <si>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</si>
  <si>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</si>
  <si>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</si>
  <si>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</si>
  <si>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</si>
  <si>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</si>
  <si>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</si>
  <si>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</si>
  <si>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</si>
  <si>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</si>
  <si>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</si>
  <si>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</si>
  <si>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</si>
  <si>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</si>
  <si>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</si>
  <si>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</si>
  <si>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</si>
  <si>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</si>
  <si>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</si>
  <si>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</si>
  <si>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</si>
  <si>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</si>
  <si>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</si>
  <si>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</si>
  <si>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</si>
  <si>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</si>
  <si>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</si>
  <si>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</si>
  <si>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</si>
  <si>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</si>
  <si>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</si>
  <si>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</si>
  <si>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</si>
  <si>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</si>
  <si>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</si>
  <si>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</si>
  <si>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</si>
  <si>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</si>
  <si>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</si>
  <si>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</si>
  <si>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</si>
  <si>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</si>
  <si>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</si>
  <si>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</si>
  <si>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</si>
  <si>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</si>
  <si>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</si>
  <si>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</si>
  <si>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</si>
  <si>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</si>
  <si>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</si>
  <si>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</si>
  <si>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</si>
  <si>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</si>
  <si>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</si>
  <si>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</si>
  <si>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</si>
  <si>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</si>
  <si>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</si>
  <si>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</si>
  <si>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</si>
  <si>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</si>
  <si>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</si>
  <si>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</si>
  <si>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</si>
  <si>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</si>
  <si>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</si>
  <si>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</si>
  <si>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</si>
  <si>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</si>
  <si>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</si>
  <si>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</si>
  <si>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</si>
  <si>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</si>
  <si>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</si>
  <si>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</si>
  <si>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</si>
  <si>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</si>
  <si>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</si>
  <si>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</si>
  <si>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</si>
  <si>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</si>
  <si>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</si>
  <si>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</si>
  <si>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</si>
  <si>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</si>
  <si>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</si>
  <si>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</si>
  <si>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</si>
  <si>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</si>
  <si>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</si>
  <si>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</si>
  <si>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</si>
  <si>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</si>
  <si>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</si>
  <si>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</si>
  <si>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</si>
  <si>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</si>
  <si>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</si>
  <si>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</si>
  <si>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</si>
  <si>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</si>
  <si>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</si>
  <si>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</si>
  <si>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</si>
  <si>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</si>
  <si>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</si>
  <si>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</si>
  <si>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</si>
  <si>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</si>
  <si>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</si>
  <si>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</si>
  <si>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</si>
  <si>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</si>
  <si>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</si>
  <si>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</si>
  <si>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</si>
  <si>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</si>
  <si>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</si>
  <si>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</si>
  <si>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</si>
  <si>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</si>
  <si>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</si>
  <si>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</si>
  <si>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</si>
  <si>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</si>
  <si>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</si>
  <si>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</si>
  <si>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</si>
  <si>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</si>
  <si>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</si>
  <si>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</si>
  <si>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</si>
  <si>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</si>
  <si>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</si>
  <si>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</si>
  <si>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</si>
  <si>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</si>
  <si>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</si>
  <si>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</si>
  <si>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</si>
  <si>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</si>
  <si>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</si>
  <si>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</si>
  <si>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</si>
  <si>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</si>
  <si>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</si>
  <si>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</si>
  <si>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</si>
  <si>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</si>
  <si>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</si>
  <si>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</si>
  <si>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</si>
  <si>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</si>
  <si>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</si>
  <si>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</si>
  <si>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</si>
  <si>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</si>
  <si>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</si>
  <si>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</si>
  <si>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</si>
  <si>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</si>
  <si>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</si>
  <si>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</si>
  <si>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</si>
  <si>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</si>
  <si>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</si>
  <si>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</si>
  <si>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</si>
  <si>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</si>
  <si>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</si>
  <si>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</si>
  <si>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</si>
  <si>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</si>
  <si>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</si>
  <si>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</si>
  <si>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</si>
  <si>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</si>
  <si>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</si>
  <si>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</si>
  <si>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</si>
  <si>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</si>
  <si>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</si>
  <si>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</si>
  <si>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</si>
  <si>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</si>
  <si>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</si>
  <si>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</si>
  <si>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</si>
  <si>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</si>
  <si>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</si>
  <si>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</si>
  <si>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</si>
  <si>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</si>
  <si>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</si>
  <si>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</si>
  <si>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</si>
  <si>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</si>
  <si>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</si>
  <si>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</si>
  <si>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</si>
  <si>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</si>
  <si>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</si>
  <si>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</si>
  <si>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</si>
  <si>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</si>
  <si>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</si>
  <si>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</si>
  <si>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</si>
  <si>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</si>
  <si>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</si>
  <si>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</si>
  <si>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</si>
  <si>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</si>
  <si>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</si>
  <si>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</si>
  <si>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</si>
  <si>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</si>
  <si>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</si>
  <si>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</si>
  <si>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</si>
  <si>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</si>
  <si>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</si>
  <si>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</si>
  <si>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</si>
  <si>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</si>
  <si>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</si>
  <si>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</si>
  <si>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</si>
  <si>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</si>
  <si>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</si>
  <si>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</si>
  <si>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</si>
  <si>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</si>
  <si>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</si>
  <si>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</si>
  <si>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</si>
  <si>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</si>
  <si>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</si>
  <si>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</si>
  <si>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</si>
  <si>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</si>
  <si>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</si>
  <si>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</si>
  <si>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</si>
  <si>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</si>
  <si>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</si>
  <si>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</si>
  <si>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</si>
  <si>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</si>
  <si>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</si>
  <si>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</si>
  <si>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</si>
  <si>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</si>
  <si>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</si>
  <si>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</si>
  <si>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</si>
  <si>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</si>
  <si>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</si>
  <si>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</si>
  <si>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</si>
  <si>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</si>
  <si>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</si>
  <si>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</si>
  <si>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</si>
  <si>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</si>
  <si>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</si>
  <si>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</si>
  <si>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</si>
  <si>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</si>
  <si>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</si>
  <si>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</si>
  <si>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</si>
  <si>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</si>
  <si>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</si>
  <si>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</si>
  <si>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</si>
  <si>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</si>
  <si>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</si>
  <si>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</si>
  <si>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</si>
  <si>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</si>
  <si>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</si>
  <si>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</si>
  <si>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</si>
  <si>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</si>
  <si>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</si>
  <si>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</si>
  <si>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</si>
  <si>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</si>
  <si>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</si>
  <si>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</si>
  <si>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</si>
  <si>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</si>
  <si>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</si>
  <si>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</si>
  <si>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</si>
  <si>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</si>
  <si>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</si>
  <si>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</si>
  <si>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</si>
  <si>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</si>
  <si>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</si>
  <si>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</si>
  <si>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</si>
  <si>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</si>
  <si>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</si>
  <si>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</si>
  <si>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</si>
  <si>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</si>
  <si>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</si>
  <si>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</si>
  <si>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</si>
  <si>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</si>
  <si>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</si>
  <si>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</si>
  <si>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</si>
  <si>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</si>
  <si>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</si>
  <si>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</si>
  <si>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</si>
  <si>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</si>
  <si>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</si>
  <si>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</si>
  <si>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</si>
  <si>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</si>
  <si>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</si>
  <si>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</si>
  <si>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</si>
  <si>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</si>
  <si>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</si>
  <si>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</si>
  <si>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</si>
  <si>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</si>
  <si>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</si>
  <si>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</si>
  <si>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</si>
  <si>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</si>
  <si>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</si>
  <si>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</si>
  <si>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</si>
  <si>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</si>
  <si>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</si>
  <si>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</si>
  <si>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</si>
  <si>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</si>
  <si>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</si>
  <si>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</si>
  <si>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</si>
  <si>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</si>
  <si>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</si>
  <si>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</si>
  <si>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</si>
  <si>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</si>
  <si>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</si>
  <si>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</si>
  <si>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</si>
  <si>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</si>
  <si>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</si>
  <si>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</si>
  <si>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</si>
  <si>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</si>
  <si>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</si>
  <si>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</si>
  <si>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</si>
  <si>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</si>
  <si>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</si>
  <si>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</si>
  <si>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</si>
  <si>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</si>
  <si>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</si>
  <si>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</si>
  <si>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</si>
  <si>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</si>
  <si>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</si>
  <si>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</si>
  <si>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</si>
  <si>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</si>
  <si>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</si>
  <si>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</si>
  <si>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</si>
  <si>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</si>
  <si>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</si>
  <si>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</si>
  <si>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</si>
  <si>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</si>
  <si>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</si>
  <si>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</si>
  <si>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</si>
  <si>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</si>
  <si>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</si>
  <si>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</si>
  <si>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</si>
  <si>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</si>
  <si>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</si>
  <si>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</si>
  <si>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</si>
  <si>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</si>
  <si>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</si>
  <si>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</si>
  <si>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</si>
  <si>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</si>
  <si>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</si>
  <si>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</si>
  <si>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</si>
  <si>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</si>
  <si>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</si>
  <si>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</si>
  <si>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</si>
  <si>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</si>
  <si>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</si>
  <si>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</si>
  <si>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</si>
  <si>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</si>
  <si>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</si>
  <si>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</si>
  <si>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</si>
  <si>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</si>
  <si>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</si>
  <si>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</si>
  <si>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</si>
  <si>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</si>
  <si>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</si>
  <si>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</si>
  <si>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</si>
  <si>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</si>
  <si>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</si>
  <si>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</si>
  <si>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</si>
  <si>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</si>
  <si>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</si>
  <si>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</si>
  <si>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</si>
  <si>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</si>
  <si>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</si>
  <si>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</si>
  <si>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</si>
  <si>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</si>
  <si>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</si>
  <si>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</si>
  <si>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</si>
  <si>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</si>
  <si>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</si>
  <si>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</si>
  <si>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</si>
  <si>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</si>
  <si>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</si>
  <si>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</si>
  <si>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</si>
  <si>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</si>
  <si>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</si>
  <si>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</si>
  <si>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</si>
  <si>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</si>
  <si>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</si>
  <si>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</si>
  <si>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</si>
  <si>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</si>
  <si>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</si>
  <si>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</si>
  <si>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</si>
  <si>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</si>
  <si>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</si>
  <si>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</si>
  <si>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</si>
  <si>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</si>
  <si>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</si>
  <si>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</si>
  <si>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</si>
  <si>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</si>
  <si>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</si>
  <si>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</si>
  <si>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</si>
  <si>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</si>
  <si>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</si>
  <si>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</si>
  <si>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</si>
  <si>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</si>
  <si>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</si>
  <si>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</si>
  <si>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</si>
  <si>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</si>
  <si>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</si>
  <si>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</si>
  <si>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</si>
  <si>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</si>
  <si>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</si>
  <si>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</si>
  <si>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</si>
  <si>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</si>
  <si>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</si>
  <si>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</si>
  <si>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</si>
  <si>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</si>
  <si>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</si>
  <si>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</si>
  <si>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</si>
  <si>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</si>
  <si>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</si>
  <si>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</si>
  <si>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</si>
  <si>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</si>
  <si>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</si>
  <si>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</si>
  <si>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</si>
  <si>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</si>
  <si>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</si>
  <si>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</si>
  <si>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</si>
  <si>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</si>
  <si>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</si>
  <si>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</si>
  <si>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</si>
  <si>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</si>
  <si>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</si>
  <si>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</si>
  <si>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</si>
  <si>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</si>
  <si>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</si>
  <si>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</si>
  <si>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</si>
  <si>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</si>
  <si>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</si>
  <si>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</si>
  <si>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</si>
  <si>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</si>
  <si>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</si>
  <si>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</si>
  <si>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</si>
  <si>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</si>
  <si>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</si>
  <si>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</si>
  <si>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</si>
  <si>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</si>
  <si>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</si>
  <si>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</si>
  <si>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</si>
  <si>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</si>
  <si>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</si>
  <si>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</si>
  <si>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</si>
  <si>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</si>
  <si>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</si>
  <si>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</si>
  <si>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</si>
  <si>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</si>
  <si>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</si>
  <si>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</si>
  <si>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</si>
  <si>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</si>
  <si>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</si>
  <si>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</si>
  <si>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</si>
  <si>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</si>
  <si>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</si>
  <si>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</si>
  <si>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</si>
  <si>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</si>
  <si>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</si>
  <si>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</si>
  <si>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</si>
  <si>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</si>
  <si>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</si>
  <si>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</si>
  <si>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</si>
  <si>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</si>
  <si>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</si>
  <si>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</si>
  <si>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</si>
  <si>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</si>
  <si>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</si>
  <si>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</si>
  <si>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</si>
  <si>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</si>
  <si>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</si>
  <si>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</si>
  <si>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</si>
  <si>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</si>
  <si>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</si>
  <si>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</si>
  <si>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</si>
  <si>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</si>
  <si>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</si>
  <si>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</si>
  <si>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</si>
  <si>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</si>
  <si>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</si>
  <si>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</si>
  <si>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</si>
  <si>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</si>
  <si>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</si>
  <si>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</si>
  <si>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</si>
  <si>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</si>
  <si>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</si>
  <si>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</si>
  <si>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</si>
  <si>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</si>
  <si>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</si>
  <si>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</si>
  <si>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</si>
  <si>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</si>
  <si>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</si>
  <si>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</si>
  <si>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</si>
  <si>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</si>
  <si>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</si>
  <si>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</si>
  <si>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</si>
  <si>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</si>
  <si>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</si>
  <si>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</si>
  <si>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</si>
  <si>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</si>
  <si>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</si>
  <si>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</si>
  <si>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</si>
  <si>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</si>
  <si>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</si>
  <si>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</si>
  <si>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</si>
  <si>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</si>
  <si>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</si>
  <si>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</si>
  <si>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</si>
  <si>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</si>
  <si>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</si>
  <si>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</si>
  <si>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</si>
  <si>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</si>
  <si>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</si>
  <si>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</si>
  <si>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</si>
  <si>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</si>
  <si>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</si>
  <si>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</si>
  <si>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</si>
  <si>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</si>
  <si>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</si>
  <si>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</si>
  <si>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</si>
  <si>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</si>
  <si>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</si>
  <si>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</si>
  <si>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</si>
  <si>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</si>
  <si>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</si>
  <si>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</si>
  <si>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</si>
  <si>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</si>
  <si>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</si>
  <si>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</si>
  <si>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</si>
  <si>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</si>
  <si>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</si>
  <si>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</si>
  <si>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</si>
  <si>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</si>
  <si>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</si>
  <si>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</si>
  <si>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</si>
  <si>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</si>
  <si>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</si>
  <si>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</si>
  <si>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</si>
  <si>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</si>
  <si>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</si>
  <si>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</si>
  <si>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</si>
  <si>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</si>
  <si>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</si>
  <si>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</si>
  <si>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</si>
  <si>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</si>
  <si>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</si>
  <si>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</si>
  <si>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</si>
  <si>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</si>
  <si>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</si>
  <si>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</si>
  <si>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</si>
  <si>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</si>
  <si>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</si>
  <si>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</si>
  <si>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</si>
  <si>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</si>
  <si>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</si>
  <si>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</si>
  <si>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</si>
  <si>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</si>
  <si>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</si>
  <si>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</si>
  <si>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</si>
  <si>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</si>
  <si>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</si>
  <si>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</si>
  <si>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</si>
  <si>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</si>
  <si>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</si>
  <si>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</si>
  <si>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</si>
  <si>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</si>
  <si>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</si>
  <si>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</si>
  <si>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</si>
  <si>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</si>
  <si>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</si>
  <si>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</si>
  <si>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</si>
  <si>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</si>
  <si>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</si>
  <si>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</si>
  <si>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</si>
  <si>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</si>
  <si>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</si>
  <si>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</si>
  <si>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</si>
  <si>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</si>
  <si>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</si>
  <si>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</si>
  <si>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</si>
  <si>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</si>
  <si>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</si>
  <si>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</si>
  <si>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</si>
  <si>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</si>
  <si>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</si>
  <si>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</si>
  <si>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</si>
  <si>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</si>
  <si>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</si>
  <si>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</si>
  <si>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</si>
  <si>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</si>
  <si>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</si>
  <si>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</si>
  <si>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</si>
  <si>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</si>
  <si>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</si>
  <si>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</si>
  <si>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</si>
  <si>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</si>
  <si>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</si>
  <si>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</si>
  <si>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</si>
  <si>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</si>
  <si>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</si>
  <si>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</si>
  <si>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</si>
  <si>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</si>
  <si>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</si>
  <si>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</si>
  <si>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</si>
  <si>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</si>
  <si>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</si>
  <si>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</si>
  <si>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</si>
  <si>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</si>
  <si>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</si>
  <si>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</si>
  <si>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</si>
  <si>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</si>
  <si>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</si>
  <si>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</si>
  <si>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</si>
  <si>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</si>
  <si>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</si>
  <si>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</si>
  <si>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</si>
  <si>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</si>
  <si>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</si>
  <si>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</si>
  <si>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</si>
  <si>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</si>
  <si>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</si>
  <si>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</si>
  <si>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</si>
  <si>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</si>
  <si>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</si>
  <si>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</si>
  <si>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</si>
  <si>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</si>
  <si>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</si>
  <si>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</si>
  <si>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</si>
  <si>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</si>
  <si>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</si>
  <si>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</si>
  <si>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</si>
  <si>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</si>
  <si>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</si>
  <si>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</si>
  <si>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</si>
  <si>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</si>
  <si>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</si>
  <si>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</si>
  <si>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</si>
  <si>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</si>
  <si>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</si>
  <si>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</si>
  <si>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</si>
  <si>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</si>
  <si>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</si>
  <si>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</si>
  <si>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</si>
  <si>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</si>
  <si>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</si>
  <si>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</si>
  <si>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</si>
  <si>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</si>
  <si>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</si>
  <si>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</si>
  <si>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</si>
  <si>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</si>
  <si>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</si>
  <si>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</si>
  <si>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</si>
  <si>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</si>
  <si>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</si>
  <si>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</si>
  <si>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</si>
  <si>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</si>
  <si>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</si>
  <si>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</si>
  <si>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</si>
  <si>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</si>
  <si>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</si>
  <si>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</si>
  <si>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</si>
  <si>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</si>
  <si>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</si>
  <si>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</si>
  <si>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</si>
  <si>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</si>
  <si>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</si>
  <si>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</si>
  <si>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</si>
  <si>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</si>
  <si>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</si>
  <si>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</si>
  <si>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</si>
  <si>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</si>
  <si>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</si>
  <si>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</si>
  <si>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</si>
  <si>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</si>
  <si>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</si>
  <si>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</si>
  <si>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</si>
  <si>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</si>
  <si>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</si>
  <si>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</si>
  <si>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</si>
  <si>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</si>
  <si>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</si>
  <si>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</si>
  <si>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</si>
  <si>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</si>
  <si>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</si>
  <si>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</si>
  <si>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</si>
  <si>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</si>
  <si>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</si>
  <si>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</si>
  <si>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</si>
  <si>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</si>
  <si>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</si>
  <si>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</si>
  <si>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</si>
  <si>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</si>
  <si>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</si>
  <si>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</si>
  <si>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</si>
  <si>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</si>
  <si>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</si>
  <si>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</si>
  <si>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</si>
  <si>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</si>
  <si>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</si>
  <si>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</si>
  <si>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</si>
  <si>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</si>
  <si>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</si>
  <si>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</si>
  <si>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</si>
  <si>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</si>
  <si>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</si>
  <si>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</si>
  <si>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</si>
  <si>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</si>
  <si>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</si>
  <si>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</si>
  <si>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</si>
  <si>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</si>
  <si>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</si>
  <si>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</si>
  <si>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</si>
  <si>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</si>
  <si>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</si>
  <si>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</si>
  <si>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</si>
  <si>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</si>
  <si>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</si>
  <si>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</si>
  <si>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</si>
  <si>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</si>
  <si>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</si>
  <si>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</si>
  <si>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</si>
  <si>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</si>
  <si>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</si>
  <si>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</si>
  <si>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</si>
  <si>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</si>
  <si>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</si>
  <si>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</si>
  <si>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</si>
  <si>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</si>
  <si>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</si>
  <si>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</si>
  <si>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</si>
  <si>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</si>
  <si>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</si>
  <si>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</si>
  <si>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</si>
  <si>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</si>
  <si>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</si>
  <si>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</si>
  <si>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</si>
  <si>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</si>
  <si>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</si>
  <si>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</si>
  <si>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</si>
  <si>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</si>
  <si>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</si>
  <si>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</si>
  <si>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</si>
  <si>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</si>
  <si>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</si>
  <si>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</si>
  <si>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</si>
  <si>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</si>
  <si>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</si>
  <si>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</si>
  <si>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</si>
  <si>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</si>
  <si>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</si>
  <si>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</si>
  <si>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</si>
  <si>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</si>
  <si>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</si>
  <si>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</si>
  <si>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</si>
  <si>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</si>
  <si>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</si>
  <si>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</si>
  <si>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</si>
  <si>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</si>
  <si>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</si>
  <si>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</si>
  <si>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</si>
  <si>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</si>
  <si>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</si>
  <si>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</si>
  <si>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</si>
  <si>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</si>
  <si>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</si>
  <si>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</si>
  <si>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</si>
  <si>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</si>
  <si>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</si>
  <si>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</si>
  <si>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</si>
  <si>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</si>
  <si>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</si>
  <si>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</si>
  <si>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</si>
  <si>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</si>
  <si>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</si>
  <si>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</si>
  <si>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</si>
  <si>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</si>
  <si>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</si>
  <si>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</si>
  <si>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</si>
  <si>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</si>
  <si>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</si>
  <si>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</si>
  <si>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</si>
  <si>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</si>
  <si>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</si>
  <si>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</si>
  <si>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</si>
  <si>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</si>
  <si>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</si>
  <si>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</si>
  <si>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</si>
  <si>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</si>
  <si>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</si>
  <si>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</si>
  <si>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</si>
  <si>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</si>
  <si>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</si>
  <si>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</si>
  <si>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</si>
  <si>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</si>
  <si>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</si>
  <si>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</si>
  <si>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</si>
  <si>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</si>
  <si>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</si>
  <si>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</si>
  <si>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</si>
  <si>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</si>
  <si>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</si>
  <si>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</si>
  <si>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</si>
  <si>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</si>
  <si>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</si>
  <si>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</si>
  <si>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</si>
  <si>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</si>
  <si>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</si>
  <si>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</si>
  <si>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</si>
  <si>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</si>
  <si>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</si>
  <si>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</si>
  <si>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</si>
  <si>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</si>
  <si>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</si>
  <si>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</si>
  <si>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</si>
  <si>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</si>
  <si>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</si>
  <si>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</si>
  <si>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</si>
  <si>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</si>
  <si>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</si>
  <si>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</si>
  <si>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</si>
  <si>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</si>
  <si>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</si>
  <si>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</si>
  <si>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</si>
  <si>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</si>
  <si>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</si>
  <si>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</si>
  <si>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</si>
  <si>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</si>
  <si>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</si>
  <si>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</si>
  <si>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</si>
  <si>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</si>
  <si>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</si>
  <si>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</si>
  <si>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</si>
  <si>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</si>
  <si>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</si>
  <si>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</si>
  <si>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</si>
  <si>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</si>
  <si>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</si>
  <si>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</si>
  <si>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</si>
  <si>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</si>
  <si>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</si>
  <si>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</si>
  <si>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</si>
  <si>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</si>
  <si>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</si>
  <si>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</si>
  <si>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</si>
  <si>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</si>
  <si>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</si>
  <si>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</si>
  <si>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</si>
  <si>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</si>
  <si>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</si>
  <si>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</si>
  <si>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</si>
  <si>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</si>
  <si>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</si>
  <si>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</si>
  <si>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</si>
  <si>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</si>
  <si>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</si>
  <si>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</si>
  <si>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</si>
  <si>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</si>
  <si>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</si>
  <si>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</si>
  <si>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</si>
  <si>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</si>
  <si>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</si>
  <si>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</si>
  <si>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</si>
  <si>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</si>
  <si>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</si>
  <si>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</si>
  <si>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</si>
  <si>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</si>
  <si>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</si>
  <si>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</si>
  <si>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</si>
  <si>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</si>
  <si>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</si>
  <si>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</si>
  <si>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</si>
  <si>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</si>
  <si>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</si>
  <si>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</si>
  <si>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</si>
  <si>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</si>
  <si>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</si>
  <si>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</si>
  <si>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</si>
  <si>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</si>
  <si>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</si>
  <si>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</si>
  <si>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</si>
  <si>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</si>
  <si>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</si>
  <si>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</si>
  <si>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</si>
  <si>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</si>
  <si>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</si>
  <si>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</si>
  <si>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</si>
  <si>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</si>
  <si>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</si>
  <si>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</si>
  <si>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</si>
  <si>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</si>
  <si>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</si>
  <si>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</si>
  <si>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</si>
  <si>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</si>
  <si>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</si>
  <si>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</si>
  <si>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</si>
  <si>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</si>
  <si>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</si>
  <si>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</si>
  <si>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</si>
  <si>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</si>
  <si>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</si>
  <si>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</si>
  <si>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</si>
  <si>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</si>
  <si>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</si>
  <si>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</si>
  <si>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</si>
  <si>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</si>
  <si>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</si>
  <si>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</si>
  <si>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</si>
  <si>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</si>
  <si>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</si>
  <si>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</si>
  <si>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</si>
  <si>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</si>
  <si>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</si>
  <si>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</si>
  <si>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</si>
  <si>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</si>
  <si>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</si>
  <si>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</si>
  <si>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</si>
  <si>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</si>
  <si>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</si>
  <si>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</si>
  <si>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</si>
  <si>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</si>
  <si>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</si>
  <si>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</si>
  <si>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</si>
  <si>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</si>
  <si>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</si>
  <si>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</si>
  <si>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</si>
  <si>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</si>
  <si>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</si>
  <si>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</si>
  <si>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</si>
  <si>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</si>
  <si>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</si>
  <si>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</si>
  <si>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</si>
  <si>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</si>
  <si>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</si>
  <si>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</si>
  <si>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</si>
  <si>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</si>
  <si>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</si>
  <si>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</si>
  <si>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</si>
  <si>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</si>
  <si>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</si>
  <si>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</si>
  <si>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</si>
  <si>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</si>
  <si>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</si>
  <si>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</si>
  <si>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</si>
  <si>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</si>
  <si>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</si>
  <si>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</si>
  <si>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</si>
  <si>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</si>
  <si>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</si>
  <si>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</si>
  <si>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</si>
  <si>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</si>
  <si>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</si>
  <si>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</si>
  <si>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</si>
  <si>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</si>
  <si>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</si>
  <si>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</si>
  <si>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</si>
  <si>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</si>
  <si>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</si>
  <si>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</si>
  <si>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</si>
  <si>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</si>
  <si>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</si>
  <si>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</si>
  <si>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</si>
  <si>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</si>
  <si>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</si>
  <si>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</si>
  <si>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</si>
  <si>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</si>
  <si>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</si>
  <si>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</si>
  <si>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</si>
  <si>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</si>
  <si>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</si>
  <si>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</si>
  <si>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</si>
  <si>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</si>
  <si>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</si>
  <si>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</si>
  <si>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</si>
  <si>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</si>
  <si>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</si>
  <si>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</si>
  <si>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</si>
  <si>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</si>
  <si>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</si>
  <si>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</si>
  <si>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</si>
  <si>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</si>
  <si>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</si>
  <si>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</si>
  <si>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</si>
  <si>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</si>
  <si>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</si>
  <si>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</si>
  <si>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</si>
  <si>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</si>
  <si>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</si>
  <si>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</si>
  <si>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</si>
  <si>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</si>
  <si>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</si>
  <si>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</si>
  <si>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</si>
  <si>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</si>
  <si>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</si>
  <si>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</si>
  <si>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</si>
  <si>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</si>
  <si>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</si>
  <si>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</si>
  <si>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</si>
  <si>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</si>
  <si>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</si>
  <si>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</si>
  <si>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</si>
  <si>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</si>
  <si>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</si>
  <si>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</si>
  <si>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</si>
  <si>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</si>
  <si>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</si>
  <si>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</si>
  <si>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</si>
  <si>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</si>
  <si>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</si>
  <si>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</si>
  <si>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</si>
  <si>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</si>
  <si>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</si>
  <si>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</si>
  <si>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</si>
  <si>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</si>
  <si>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</si>
  <si>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</si>
  <si>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</si>
  <si>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</si>
  <si>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</si>
  <si>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</si>
  <si>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</si>
  <si>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</si>
  <si>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</si>
  <si>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</si>
  <si>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</si>
  <si>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</si>
  <si>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</si>
  <si>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</si>
  <si>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</si>
  <si>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</si>
  <si>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</si>
  <si>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</si>
  <si>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</si>
  <si>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</si>
  <si>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</si>
  <si>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</si>
  <si>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</si>
  <si>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</si>
  <si>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</si>
  <si>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</si>
  <si>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</si>
  <si>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</si>
  <si>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</si>
  <si>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</si>
  <si>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</si>
  <si>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</si>
  <si>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</si>
  <si>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</si>
  <si>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</si>
  <si>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</si>
  <si>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</si>
  <si>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</si>
  <si>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</si>
  <si>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</si>
  <si>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</si>
  <si>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</si>
  <si>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</si>
  <si>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</si>
  <si>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</si>
  <si>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</si>
  <si>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</si>
  <si>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</si>
  <si>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</si>
  <si>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</si>
  <si>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</si>
  <si>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</si>
  <si>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</si>
  <si>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</si>
  <si>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</si>
  <si>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</si>
  <si>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</si>
  <si>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</si>
  <si>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</si>
  <si>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</si>
  <si>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</si>
  <si>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</si>
  <si>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</si>
  <si>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</si>
  <si>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</si>
  <si>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</si>
  <si>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</si>
  <si>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</si>
  <si>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</si>
  <si>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</si>
  <si>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</si>
  <si>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</si>
  <si>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</si>
  <si>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</si>
  <si>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</si>
  <si>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</si>
  <si>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</si>
  <si>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</si>
  <si>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</si>
  <si>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</si>
  <si>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</si>
  <si>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</si>
  <si>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</si>
  <si>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</si>
  <si>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</si>
  <si>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</si>
  <si>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</si>
  <si>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</si>
  <si>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</si>
  <si>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</si>
  <si>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</si>
  <si>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</si>
  <si>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</si>
  <si>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</si>
  <si>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</si>
  <si>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</si>
  <si>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</si>
  <si>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</si>
  <si>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</si>
  <si>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</si>
  <si>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</si>
  <si>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</si>
  <si>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</si>
  <si>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</si>
  <si>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</si>
  <si>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</si>
  <si>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</si>
  <si>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</si>
  <si>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</si>
  <si>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</si>
  <si>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</si>
  <si>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</si>
  <si>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</si>
  <si>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</si>
  <si>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</si>
  <si>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</si>
  <si>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</si>
  <si>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</si>
  <si>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</si>
  <si>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</si>
  <si>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</si>
  <si>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</si>
  <si>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</si>
  <si>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</si>
  <si>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</si>
  <si>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</si>
  <si>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</si>
  <si>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</si>
  <si>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</si>
  <si>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</si>
  <si>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</si>
  <si>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</si>
  <si>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</si>
  <si>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</si>
  <si>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</si>
  <si>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</si>
  <si>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</si>
  <si>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</si>
  <si>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</si>
  <si>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</si>
  <si>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</si>
  <si>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</si>
  <si>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</si>
  <si>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</si>
  <si>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</si>
  <si>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</si>
  <si>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</si>
  <si>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</si>
  <si>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</si>
  <si>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</si>
  <si>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</si>
  <si>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</si>
  <si>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</si>
  <si>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</si>
  <si>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</si>
  <si>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</si>
  <si>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</si>
  <si>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</si>
  <si>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</si>
  <si>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</si>
  <si>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</si>
  <si>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</si>
  <si>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</si>
  <si>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</si>
  <si>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</si>
  <si>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</si>
  <si>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</si>
  <si>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</si>
  <si>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</si>
  <si>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</si>
  <si>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</si>
  <si>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</si>
  <si>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</si>
  <si>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</si>
  <si>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</si>
  <si>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</si>
  <si>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</si>
  <si>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</si>
  <si>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</si>
  <si>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</si>
  <si>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</si>
  <si>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</si>
  <si>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</si>
  <si>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</si>
  <si>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</si>
  <si>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</si>
  <si>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</si>
  <si>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</si>
  <si>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</si>
  <si>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</si>
  <si>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</si>
  <si>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</si>
  <si>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</si>
  <si>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</si>
  <si>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</si>
  <si>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</si>
  <si>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</si>
  <si>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</si>
  <si>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</si>
  <si>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</si>
  <si>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</si>
  <si>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</si>
  <si>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</si>
  <si>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</si>
  <si>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</si>
  <si>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</si>
  <si>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</si>
  <si>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</si>
  <si>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</si>
  <si>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</si>
  <si>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</si>
  <si>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</si>
  <si>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</si>
  <si>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</si>
  <si>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</si>
  <si>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</si>
  <si>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</si>
  <si>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</si>
  <si>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</si>
  <si>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</si>
  <si>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</si>
  <si>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</si>
  <si>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</si>
  <si>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</si>
  <si>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</si>
  <si>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</si>
  <si>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</si>
  <si>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</si>
  <si>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</si>
  <si>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</si>
  <si>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</si>
  <si>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</si>
  <si>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</si>
  <si>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</si>
  <si>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</si>
  <si>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</si>
  <si>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</si>
  <si>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</si>
  <si>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</si>
  <si>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</si>
  <si>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</si>
  <si>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</si>
  <si>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</si>
  <si>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</si>
  <si>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</si>
  <si>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</si>
  <si>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</si>
  <si>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</si>
  <si>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</si>
  <si>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</si>
  <si>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</si>
  <si>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</si>
  <si>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</si>
  <si>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</si>
  <si>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</si>
  <si>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</si>
  <si>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</si>
  <si>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</si>
  <si>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</si>
  <si>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</si>
  <si>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</si>
  <si>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</si>
  <si>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</si>
  <si>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</si>
  <si>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</si>
  <si>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</si>
  <si>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</si>
  <si>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</si>
  <si>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</si>
  <si>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</si>
  <si>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</si>
  <si>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</si>
  <si>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</si>
  <si>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</si>
  <si>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</si>
  <si>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</si>
  <si>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</si>
  <si>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</si>
  <si>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</si>
  <si>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</si>
  <si>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</si>
  <si>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</si>
  <si>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</si>
  <si>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</si>
  <si>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</si>
  <si>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</si>
  <si>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</si>
  <si>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</si>
  <si>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</si>
  <si>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</si>
  <si>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</si>
  <si>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</si>
  <si>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</si>
  <si>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</si>
  <si>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</si>
  <si>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</si>
  <si>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</si>
  <si>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</si>
  <si>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</si>
  <si>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</si>
  <si>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</si>
  <si>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</si>
  <si>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</si>
  <si>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</si>
  <si>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</si>
  <si>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</si>
  <si>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</si>
  <si>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</si>
  <si>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</si>
  <si>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</si>
  <si>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</si>
  <si>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</si>
  <si>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</si>
  <si>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</si>
  <si>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</si>
  <si>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</si>
  <si>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</si>
  <si>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</si>
  <si>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</si>
  <si>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</si>
  <si>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</si>
  <si>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</si>
  <si>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</si>
  <si>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</si>
  <si>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</si>
  <si>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</si>
  <si>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</si>
  <si>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</si>
  <si>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</si>
  <si>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</si>
  <si>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</si>
  <si>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</si>
  <si>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</si>
  <si>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</si>
  <si>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</si>
  <si>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</si>
  <si>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</si>
  <si>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</si>
  <si>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</si>
  <si>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</si>
  <si>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</si>
  <si>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</si>
  <si>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</si>
  <si>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</si>
  <si>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</si>
  <si>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</si>
  <si>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</si>
  <si>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</si>
  <si>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</si>
  <si>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</si>
  <si>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</si>
  <si>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</si>
  <si>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</si>
  <si>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</si>
  <si>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</si>
  <si>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</si>
  <si>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</si>
  <si>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</si>
  <si>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</si>
  <si>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</si>
  <si>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</si>
  <si>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</si>
  <si>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</si>
  <si>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</si>
  <si>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</si>
  <si>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</si>
  <si>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</si>
  <si>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</si>
  <si>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</si>
  <si>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</si>
  <si>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</si>
  <si>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</si>
  <si>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</si>
  <si>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</si>
  <si>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</si>
  <si>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</si>
  <si>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</si>
  <si>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</si>
  <si>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</si>
  <si>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</si>
  <si>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</si>
  <si>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</si>
  <si>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</si>
  <si>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</si>
  <si>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</si>
  <si>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</si>
  <si>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</si>
  <si>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</si>
  <si>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</si>
  <si>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</si>
  <si>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</si>
  <si>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</si>
  <si>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</si>
  <si>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</si>
  <si>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</si>
  <si>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</si>
  <si>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</si>
  <si>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</si>
  <si>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</si>
  <si>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</si>
  <si>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</si>
  <si>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</si>
  <si>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</si>
  <si>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</si>
  <si>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</si>
  <si>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</si>
  <si>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</si>
  <si>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</si>
  <si>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</si>
  <si>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</si>
  <si>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</si>
  <si>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</si>
  <si>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</si>
  <si>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</si>
  <si>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</si>
  <si>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</si>
  <si>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</si>
  <si>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</si>
  <si>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</si>
  <si>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</si>
  <si>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</si>
  <si>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</si>
  <si>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</si>
  <si>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</si>
  <si>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</si>
  <si>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</si>
  <si>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</si>
  <si>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</si>
  <si>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</si>
  <si>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</si>
  <si>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</si>
  <si>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</si>
  <si>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</si>
  <si>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</si>
  <si>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</si>
  <si>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</si>
  <si>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</si>
  <si>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</si>
  <si>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</si>
  <si>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</si>
  <si>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</si>
  <si>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</si>
  <si>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</si>
  <si>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</si>
  <si>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</si>
  <si>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</si>
  <si>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</si>
  <si>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</si>
  <si>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</si>
  <si>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</si>
  <si>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</si>
  <si>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</si>
  <si>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</si>
  <si>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</si>
  <si>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</si>
  <si>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</si>
  <si>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</si>
  <si>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</si>
  <si>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</si>
  <si>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</si>
  <si>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</si>
  <si>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</si>
  <si>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</si>
  <si>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</si>
  <si>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</si>
  <si>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</si>
  <si>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</si>
  <si>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</si>
  <si>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</si>
  <si>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</si>
  <si>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</si>
  <si>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</si>
  <si>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</si>
  <si>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</si>
  <si>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</si>
  <si>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</si>
  <si>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</si>
  <si>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</si>
  <si>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</si>
  <si>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</si>
  <si>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</si>
  <si>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</si>
  <si>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</si>
  <si>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</si>
  <si>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</si>
  <si>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</si>
  <si>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</si>
  <si>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</si>
  <si>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</si>
  <si>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</si>
  <si>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</si>
  <si>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</si>
  <si>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</si>
  <si>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</si>
  <si>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</si>
  <si>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</si>
  <si>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</si>
  <si>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</si>
  <si>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</si>
  <si>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</si>
  <si>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</si>
  <si>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</si>
  <si>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</si>
  <si>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</si>
  <si>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</si>
  <si>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</si>
  <si>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</si>
  <si>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</si>
  <si>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</si>
  <si>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</si>
  <si>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</si>
  <si>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</si>
  <si>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</si>
  <si>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</si>
  <si>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</si>
  <si>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</si>
  <si>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</si>
  <si>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</si>
  <si>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</si>
  <si>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</si>
  <si>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</si>
  <si>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</si>
  <si>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</si>
  <si>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</si>
  <si>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</si>
  <si>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</si>
  <si>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</si>
  <si>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</si>
  <si>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</si>
  <si>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</si>
  <si>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</si>
  <si>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</si>
  <si>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</si>
  <si>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</si>
  <si>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</si>
  <si>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</si>
  <si>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</si>
  <si>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</si>
  <si>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</si>
  <si>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</si>
  <si>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</si>
  <si>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</si>
  <si>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</si>
  <si>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</si>
  <si>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</si>
  <si>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</si>
  <si>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</si>
  <si>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</si>
  <si>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</si>
  <si>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</si>
  <si>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</si>
  <si>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</si>
  <si>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</si>
  <si>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</si>
  <si>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</si>
  <si>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</si>
  <si>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</si>
  <si>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</si>
  <si>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</si>
  <si>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</si>
  <si>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</si>
  <si>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</si>
  <si>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</si>
  <si>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</si>
  <si>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</si>
  <si>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</si>
  <si>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</si>
  <si>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</si>
  <si>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</si>
  <si>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</si>
  <si>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</si>
  <si>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</si>
  <si>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</si>
  <si>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</si>
  <si>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</si>
  <si>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</si>
  <si>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</si>
  <si>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</si>
  <si>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</si>
  <si>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</si>
  <si>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</si>
  <si>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</si>
  <si>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</si>
  <si>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</si>
  <si>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</si>
  <si>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</si>
  <si>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</si>
  <si>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</si>
  <si>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</si>
  <si>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</si>
  <si>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</si>
  <si>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</si>
  <si>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</si>
  <si>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</si>
  <si>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</si>
  <si>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</si>
  <si>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</si>
  <si>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</si>
  <si>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</si>
  <si>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</si>
  <si>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</si>
  <si>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</si>
  <si>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</si>
  <si>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</si>
  <si>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</si>
  <si>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</si>
  <si>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</si>
  <si>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</si>
  <si>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</si>
  <si>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</si>
  <si>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</si>
  <si>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</si>
  <si>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</si>
  <si>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</si>
  <si>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</si>
  <si>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</si>
  <si>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</si>
  <si>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</si>
  <si>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</si>
  <si>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</si>
  <si>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</si>
  <si>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</si>
  <si>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</si>
  <si>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</si>
  <si>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</si>
  <si>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</si>
  <si>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</si>
  <si>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</si>
  <si>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</si>
  <si>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</si>
  <si>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</si>
  <si>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</si>
  <si>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</si>
  <si>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</si>
  <si>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</si>
  <si>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</si>
  <si>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</si>
  <si>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</si>
  <si>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</si>
  <si>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</si>
  <si>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</si>
  <si>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</si>
  <si>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</si>
  <si>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</si>
  <si>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</si>
  <si>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</si>
  <si>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</si>
  <si>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</si>
  <si>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</si>
  <si>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</si>
  <si>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</si>
  <si>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</si>
  <si>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</si>
  <si>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</si>
  <si>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</si>
  <si>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</si>
  <si>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</si>
  <si>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</si>
  <si>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</si>
  <si>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</si>
  <si>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</si>
  <si>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</si>
  <si>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</si>
  <si>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</si>
  <si>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</si>
  <si>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</si>
  <si>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</si>
  <si>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</si>
  <si>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</si>
  <si>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</si>
  <si>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</si>
  <si>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</si>
  <si>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</si>
  <si>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</si>
  <si>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</si>
  <si>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</si>
  <si>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</si>
  <si>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</si>
  <si>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</si>
  <si>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</si>
  <si>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</si>
  <si>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</si>
  <si>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</si>
  <si>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</si>
  <si>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</si>
  <si>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</si>
  <si>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</si>
  <si>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</si>
  <si>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</si>
  <si>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</si>
  <si>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</si>
  <si>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</si>
  <si>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</si>
  <si>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</si>
  <si>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</si>
  <si>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</si>
  <si>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</si>
  <si>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</si>
  <si>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</si>
  <si>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</si>
  <si>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</si>
  <si>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</si>
  <si>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</si>
  <si>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</si>
  <si>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</si>
  <si>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</si>
  <si>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</si>
  <si>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</si>
  <si>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</si>
  <si>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</si>
  <si>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</si>
  <si>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</si>
  <si>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</si>
  <si>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</si>
  <si>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</si>
  <si>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</si>
  <si>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</si>
  <si>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</si>
  <si>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</si>
  <si>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</si>
  <si>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</si>
  <si>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</si>
  <si>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</si>
  <si>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</si>
  <si>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</si>
  <si>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</si>
  <si>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</si>
  <si>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</si>
  <si>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</si>
  <si>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</si>
  <si>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</si>
  <si>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</si>
  <si>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</si>
  <si>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</si>
  <si>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</si>
  <si>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</si>
  <si>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</si>
  <si>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</si>
  <si>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</si>
  <si>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</si>
  <si>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</si>
  <si>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</si>
  <si>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</si>
  <si>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</si>
  <si>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</si>
  <si>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</si>
  <si>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</si>
  <si>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</si>
  <si>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</si>
  <si>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</si>
  <si>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</si>
  <si>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</si>
  <si>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</si>
  <si>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</si>
  <si>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</si>
  <si>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</si>
  <si>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</si>
  <si>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</si>
  <si>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</si>
  <si>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</si>
  <si>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</si>
  <si>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</si>
  <si>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</si>
  <si>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</si>
  <si>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</si>
  <si>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</si>
  <si>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</si>
  <si>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</si>
  <si>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</si>
  <si>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</si>
  <si>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</si>
  <si>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</si>
  <si>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</si>
  <si>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</si>
  <si>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</si>
  <si>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</si>
  <si>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</si>
  <si>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</si>
  <si>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</si>
  <si>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</si>
  <si>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</si>
  <si>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</si>
  <si>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</si>
  <si>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</si>
  <si>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</si>
  <si>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</si>
  <si>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</si>
  <si>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</si>
  <si>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</si>
  <si>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</si>
  <si>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</si>
  <si>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</si>
  <si>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</si>
  <si>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</si>
  <si>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</si>
  <si>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</si>
  <si>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</si>
  <si>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</si>
  <si>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</si>
  <si>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</si>
  <si>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</si>
  <si>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</si>
  <si>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</si>
  <si>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</si>
  <si>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</si>
  <si>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</si>
  <si>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</si>
  <si>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</si>
  <si>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</si>
  <si>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</si>
  <si>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</si>
  <si>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</si>
  <si>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</si>
  <si>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</si>
  <si>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</si>
  <si>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</si>
  <si>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</si>
  <si>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</si>
  <si>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</si>
  <si>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</si>
  <si>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</si>
  <si>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</si>
  <si>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</si>
  <si>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</si>
  <si>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</si>
  <si>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</si>
  <si>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</si>
  <si>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</si>
  <si>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</si>
  <si>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</si>
  <si>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</si>
  <si>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</si>
  <si>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</si>
  <si>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</si>
  <si>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</si>
  <si>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</si>
  <si>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</si>
  <si>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</si>
  <si>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</si>
  <si>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</si>
  <si>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</si>
  <si>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</si>
  <si>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</si>
  <si>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</si>
  <si>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</si>
  <si>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</si>
  <si>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</si>
  <si>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</si>
  <si>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</si>
  <si>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</si>
  <si>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</si>
  <si>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</si>
  <si>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</si>
  <si>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</si>
  <si>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</si>
  <si>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</si>
  <si>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</si>
  <si>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</si>
  <si>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</si>
  <si>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</si>
  <si>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</si>
  <si>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</si>
  <si>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</si>
  <si>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</si>
  <si>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</si>
  <si>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</si>
  <si>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</si>
  <si>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</si>
  <si>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</si>
  <si>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</si>
  <si>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</si>
  <si>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</si>
  <si>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</si>
  <si>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</si>
  <si>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</si>
  <si>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</si>
  <si>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</si>
  <si>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</si>
  <si>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</si>
  <si>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</si>
  <si>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</si>
  <si>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</si>
  <si>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</si>
  <si>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</si>
  <si>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</si>
  <si>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</si>
  <si>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</si>
  <si>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</si>
  <si>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</si>
  <si>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</si>
  <si>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</si>
  <si>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</si>
  <si>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</si>
  <si>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</si>
  <si>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</si>
  <si>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</si>
  <si>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</si>
  <si>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</si>
  <si>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</si>
  <si>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</si>
  <si>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</si>
  <si>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</si>
  <si>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</si>
  <si>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</si>
  <si>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</si>
  <si>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</si>
  <si>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</si>
  <si>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</si>
  <si>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</si>
  <si>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</si>
  <si>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</si>
  <si>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</si>
  <si>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</si>
  <si>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</si>
  <si>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</si>
  <si>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</si>
  <si>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</si>
  <si>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</si>
  <si>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</si>
  <si>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</si>
  <si>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</si>
  <si>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</si>
  <si>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</si>
  <si>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</si>
  <si>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</si>
  <si>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</si>
  <si>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</si>
  <si>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</si>
  <si>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</si>
  <si>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</si>
  <si>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</si>
  <si>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</si>
  <si>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</si>
  <si>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</si>
  <si>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</si>
  <si>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</si>
  <si>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</si>
  <si>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</si>
  <si>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</si>
  <si>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</si>
  <si>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</si>
  <si>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</si>
  <si>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</si>
  <si>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</si>
  <si>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</si>
  <si>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</si>
  <si>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</si>
  <si>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</si>
  <si>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</si>
  <si>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</si>
  <si>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</si>
  <si>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</si>
  <si>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</si>
  <si>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</si>
  <si>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</si>
  <si>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</si>
  <si>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</si>
  <si>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</si>
  <si>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</si>
  <si>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</si>
  <si>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</si>
  <si>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</si>
  <si>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</si>
  <si>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</si>
  <si>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</si>
  <si>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</si>
  <si>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</si>
  <si>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</si>
  <si>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</si>
  <si>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</si>
  <si>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</si>
  <si>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</si>
  <si>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</si>
  <si>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</si>
  <si>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</si>
  <si>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</si>
  <si>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</si>
  <si>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</si>
  <si>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</si>
  <si>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</si>
  <si>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</si>
  <si>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</si>
  <si>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</si>
  <si>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</si>
  <si>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</si>
  <si>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</si>
  <si>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</si>
  <si>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</si>
  <si>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</si>
  <si>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</si>
  <si>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</si>
  <si>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</si>
  <si>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</si>
  <si>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</si>
  <si>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</si>
  <si>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</si>
  <si>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</si>
  <si>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</si>
  <si>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</si>
  <si>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</si>
  <si>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</si>
  <si>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</si>
  <si>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</si>
  <si>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</si>
  <si>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</si>
  <si>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</si>
  <si>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</si>
  <si>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</si>
  <si>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</si>
  <si>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</si>
  <si>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</si>
  <si>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</si>
  <si>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</si>
  <si>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</si>
  <si>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</si>
  <si>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</si>
  <si>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</si>
  <si>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</si>
  <si>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</si>
  <si>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</si>
  <si>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</si>
  <si>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</si>
  <si>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</si>
  <si>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</si>
  <si>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</si>
  <si>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</si>
  <si>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</si>
  <si>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</si>
  <si>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</si>
  <si>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</si>
  <si>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</si>
  <si>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</si>
  <si>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</si>
  <si>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</si>
  <si>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</si>
  <si>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</si>
  <si>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</si>
  <si>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</si>
  <si>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</si>
  <si>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</si>
  <si>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</si>
  <si>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</si>
  <si>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</si>
  <si>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</si>
  <si>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</si>
  <si>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</si>
  <si>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</si>
  <si>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</si>
  <si>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</si>
  <si>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</si>
  <si>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</si>
  <si>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</si>
  <si>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</si>
  <si>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</si>
  <si>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</si>
  <si>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</si>
  <si>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</si>
  <si>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</si>
  <si>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</si>
  <si>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</si>
  <si>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</si>
  <si>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</si>
  <si>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</si>
  <si>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</si>
  <si>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</si>
  <si>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</si>
  <si>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</si>
  <si>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</si>
  <si>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</si>
  <si>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</si>
  <si>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</si>
  <si>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</si>
  <si>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</si>
  <si>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</si>
  <si>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</si>
  <si>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</si>
  <si>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</si>
  <si>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</si>
  <si>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</si>
  <si>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</si>
  <si>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</si>
  <si>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</si>
  <si>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</si>
  <si>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</si>
  <si>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</si>
  <si>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</si>
  <si>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</si>
  <si>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</si>
  <si>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</si>
  <si>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</si>
  <si>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</si>
  <si>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</si>
  <si>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</si>
  <si>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</si>
  <si>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</si>
  <si>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</si>
  <si>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</si>
  <si>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</si>
  <si>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</si>
  <si>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</si>
  <si>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</si>
  <si>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</si>
  <si>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</si>
  <si>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</si>
  <si>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</si>
  <si>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</si>
  <si>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</si>
  <si>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</si>
  <si>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</si>
  <si>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</si>
  <si>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</si>
  <si>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</si>
  <si>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</si>
  <si>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</si>
  <si>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</si>
  <si>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</si>
  <si>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</si>
  <si>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</si>
  <si>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</si>
  <si>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</si>
  <si>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</si>
  <si>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</si>
  <si>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</si>
  <si>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</si>
  <si>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</si>
  <si>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</si>
  <si>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</si>
  <si>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</si>
  <si>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</si>
  <si>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</si>
  <si>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</si>
  <si>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</si>
  <si>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</si>
  <si>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</si>
  <si>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</si>
  <si>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</si>
  <si>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</si>
  <si>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</si>
  <si>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</si>
  <si>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</si>
  <si>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</si>
  <si>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</si>
  <si>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</si>
  <si>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</si>
  <si>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</si>
  <si>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</si>
  <si>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</si>
  <si>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</si>
  <si>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</si>
  <si>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</si>
  <si>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</si>
  <si>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</si>
  <si>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</si>
  <si>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</si>
  <si>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</si>
  <si>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</si>
  <si>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</si>
  <si>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</si>
  <si>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</si>
  <si>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</si>
  <si>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</si>
  <si>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</si>
  <si>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</si>
  <si>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</si>
  <si>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</si>
  <si>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</si>
  <si>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</si>
  <si>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</si>
  <si>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</si>
  <si>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</si>
  <si>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</si>
  <si>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</si>
  <si>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</si>
  <si>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</si>
  <si>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</si>
  <si>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</si>
  <si>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</si>
  <si>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</si>
  <si>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</si>
  <si>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</si>
  <si>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</si>
  <si>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</si>
  <si>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</si>
  <si>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</si>
  <si>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</si>
  <si>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</si>
  <si>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</si>
  <si>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</si>
  <si>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</si>
  <si>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</si>
  <si>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</si>
  <si>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</si>
  <si>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</si>
  <si>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</si>
  <si>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</si>
  <si>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</si>
  <si>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</si>
  <si>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</si>
  <si>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</si>
  <si>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</si>
  <si>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</si>
  <si>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</si>
  <si>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</si>
  <si>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</si>
  <si>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</si>
  <si>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</si>
  <si>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</si>
  <si>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</si>
  <si>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</si>
  <si>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</si>
  <si>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</si>
  <si>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</si>
  <si>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</si>
  <si>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</si>
  <si>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</si>
  <si>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</si>
  <si>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</si>
  <si>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</si>
  <si>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</si>
  <si>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</si>
  <si>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</si>
  <si>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</si>
  <si>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</si>
  <si>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</si>
  <si>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</si>
  <si>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</si>
  <si>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</si>
  <si>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</si>
  <si>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</si>
  <si>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</si>
  <si>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</si>
  <si>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</si>
  <si>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</si>
  <si>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</si>
  <si>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</si>
  <si>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</si>
  <si>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</si>
  <si>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</si>
  <si>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</si>
  <si>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</si>
  <si>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</si>
  <si>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</si>
  <si>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</si>
  <si>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</si>
  <si>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</si>
  <si>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</si>
  <si>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</si>
  <si>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</si>
  <si>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</si>
  <si>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</si>
  <si>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</si>
  <si>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</si>
  <si>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</si>
  <si>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</si>
  <si>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</si>
  <si>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</si>
  <si>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</si>
  <si>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</si>
  <si>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</si>
  <si>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</si>
  <si>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</si>
  <si>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</si>
  <si>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</si>
  <si>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</si>
  <si>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</si>
  <si>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</si>
  <si>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</si>
  <si>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</si>
  <si>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</si>
  <si>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</si>
  <si>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</si>
  <si>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</si>
  <si>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</si>
  <si>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</si>
  <si>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</si>
  <si>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</si>
  <si>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</si>
  <si>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</si>
  <si>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</si>
  <si>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</si>
  <si>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</si>
  <si>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</si>
  <si>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</si>
  <si>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</si>
  <si>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</si>
  <si>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</si>
  <si>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</si>
  <si>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</si>
  <si>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</si>
  <si>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</si>
  <si>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</si>
  <si>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</si>
  <si>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</si>
  <si>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</si>
  <si>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</si>
  <si>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</si>
  <si>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</si>
  <si>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</si>
  <si>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</si>
  <si>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</si>
  <si>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</si>
  <si>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</si>
  <si>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</si>
  <si>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</si>
  <si>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</si>
  <si>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</si>
  <si>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</si>
  <si>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</si>
  <si>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</si>
  <si>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</si>
  <si>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</si>
  <si>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</si>
  <si>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</si>
  <si>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</si>
  <si>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</si>
  <si>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</si>
  <si>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</si>
  <si>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</si>
  <si>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</si>
  <si>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</si>
  <si>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</si>
  <si>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</si>
  <si>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</si>
  <si>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</si>
  <si>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</si>
  <si>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</si>
  <si>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</si>
  <si>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</si>
  <si>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</si>
  <si>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</si>
  <si>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</si>
  <si>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</si>
  <si>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</si>
  <si>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</si>
  <si>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</si>
  <si>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</si>
  <si>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</si>
  <si>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</si>
  <si>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</si>
  <si>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</si>
  <si>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</si>
  <si>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</si>
  <si>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</si>
  <si>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</si>
  <si>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</si>
  <si>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</si>
  <si>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</si>
  <si>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</si>
  <si>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</si>
  <si>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</si>
  <si>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</si>
  <si>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</si>
  <si>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</si>
  <si>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</si>
  <si>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</si>
  <si>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</si>
  <si>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</si>
  <si>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</si>
  <si>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</si>
  <si>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</si>
  <si>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</si>
  <si>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</si>
  <si>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</si>
  <si>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</si>
  <si>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</si>
  <si>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</si>
  <si>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</si>
  <si>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</si>
  <si>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</si>
  <si>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</si>
  <si>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</si>
  <si>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</si>
  <si>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</si>
  <si>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</si>
  <si>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</si>
  <si>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</si>
  <si>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</si>
  <si>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</si>
  <si>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</si>
  <si>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</si>
  <si>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</si>
  <si>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</si>
  <si>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</si>
  <si>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</si>
  <si>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</si>
  <si>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</si>
  <si>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</si>
  <si>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</si>
  <si>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</si>
  <si>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</si>
  <si>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</si>
  <si>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</si>
  <si>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</si>
  <si>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</si>
  <si>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</si>
  <si>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</si>
  <si>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</si>
  <si>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</si>
  <si>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</si>
  <si>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</si>
  <si>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</si>
  <si>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</si>
  <si>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</si>
  <si>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</si>
  <si>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</si>
  <si>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</si>
  <si>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</si>
  <si>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</si>
  <si>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</si>
  <si>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</si>
  <si>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</si>
  <si>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</si>
  <si>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</si>
  <si>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</si>
  <si>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</si>
  <si>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</si>
  <si>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</si>
  <si>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</si>
  <si>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</si>
  <si>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</si>
  <si>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</si>
  <si>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</si>
  <si>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</si>
  <si>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</si>
  <si>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</si>
  <si>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</si>
  <si>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</si>
  <si>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</si>
  <si>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</si>
  <si>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</si>
  <si>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</si>
  <si>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</si>
  <si>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</si>
  <si>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</si>
  <si>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</si>
  <si>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</si>
  <si>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</si>
  <si>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</si>
  <si>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</si>
  <si>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</si>
  <si>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</si>
  <si>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</si>
  <si>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</si>
  <si>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</si>
  <si>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</si>
  <si>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</si>
  <si>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</si>
  <si>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</si>
  <si>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</si>
  <si>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</si>
  <si>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</si>
  <si>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</si>
  <si>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</si>
  <si>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</si>
  <si>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</si>
  <si>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</si>
  <si>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</si>
  <si>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</si>
  <si>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</si>
  <si>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</si>
  <si>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</si>
  <si>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</si>
  <si>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</si>
  <si>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</si>
  <si>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</si>
  <si>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</si>
  <si>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</si>
  <si>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</si>
  <si>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</si>
  <si>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</si>
  <si>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</si>
  <si>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</si>
  <si>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</si>
  <si>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</si>
  <si>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</si>
  <si>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</si>
  <si>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</si>
  <si>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</si>
  <si>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</si>
  <si>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</si>
  <si>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</si>
  <si>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</si>
  <si>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</si>
  <si>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</si>
  <si>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</si>
  <si>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</si>
  <si>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</si>
  <si>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</si>
  <si>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</si>
  <si>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</si>
  <si>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</si>
  <si>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</si>
  <si>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</si>
  <si>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</si>
  <si>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</si>
  <si>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</si>
  <si>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</si>
  <si>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</si>
  <si>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</si>
  <si>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</si>
  <si>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</si>
  <si>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</si>
  <si>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</si>
  <si>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</si>
  <si>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</si>
  <si>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</si>
  <si>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</si>
  <si>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</si>
  <si>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</si>
  <si>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</si>
  <si>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</si>
  <si>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</si>
  <si>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</si>
  <si>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</si>
  <si>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</si>
  <si>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</si>
  <si>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</si>
  <si>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</si>
  <si>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</si>
  <si>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</si>
  <si>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</si>
  <si>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</si>
  <si>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</si>
  <si>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</si>
  <si>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</si>
  <si>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</si>
  <si>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</si>
  <si>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</si>
  <si>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</si>
  <si>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</si>
  <si>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</si>
  <si>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</si>
  <si>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</si>
  <si>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</si>
  <si>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</si>
  <si>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</si>
  <si>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</si>
  <si>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</si>
  <si>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</si>
  <si>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</si>
  <si>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</si>
  <si>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</si>
  <si>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</si>
  <si>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</si>
  <si>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</si>
  <si>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</si>
  <si>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</si>
  <si>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</si>
  <si>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</si>
  <si>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</si>
  <si>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</si>
  <si>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</si>
  <si>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</si>
  <si>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</si>
  <si>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</si>
  <si>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</si>
  <si>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</si>
  <si>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</si>
  <si>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</si>
  <si>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</si>
  <si>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</si>
  <si>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</si>
  <si>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</si>
  <si>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</si>
  <si>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</si>
  <si>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</si>
  <si>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</si>
  <si>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</si>
  <si>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</si>
  <si>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</si>
  <si>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</si>
  <si>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</si>
  <si>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</si>
  <si>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</si>
  <si>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</si>
  <si>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</si>
  <si>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</si>
  <si>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</si>
  <si>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</si>
  <si>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</si>
  <si>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</si>
  <si>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</si>
  <si>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</si>
  <si>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</si>
  <si>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</si>
  <si>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</si>
  <si>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</si>
  <si>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</si>
  <si>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</si>
  <si>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</si>
  <si>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</si>
  <si>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</si>
  <si>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</si>
  <si>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</si>
  <si>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</si>
  <si>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</si>
  <si>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</si>
  <si>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</si>
  <si>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</si>
  <si>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</si>
  <si>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</si>
  <si>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</si>
  <si>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</si>
  <si>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</si>
  <si>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</si>
  <si>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</si>
  <si>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</si>
  <si>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</si>
  <si>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</si>
  <si>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</si>
  <si>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</si>
  <si>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</si>
  <si>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</si>
  <si>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</si>
  <si>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</si>
  <si>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</si>
  <si>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</si>
  <si>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</si>
  <si>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</si>
  <si>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</si>
  <si>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</si>
  <si>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</si>
  <si>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</si>
  <si>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</si>
  <si>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</si>
  <si>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</si>
  <si>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</si>
  <si>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</si>
  <si>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</si>
  <si>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</si>
  <si>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</si>
  <si>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</si>
  <si>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</si>
  <si>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</si>
  <si>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</si>
  <si>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</si>
  <si>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</si>
  <si>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</si>
  <si>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</si>
  <si>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</si>
  <si>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</si>
  <si>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</si>
  <si>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</si>
  <si>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</si>
  <si>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</si>
  <si>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</si>
  <si>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</si>
  <si>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</si>
  <si>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</si>
  <si>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</si>
  <si>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</si>
  <si>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</si>
  <si>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</si>
  <si>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</si>
  <si>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</si>
  <si>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</si>
  <si>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</si>
  <si>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</si>
  <si>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</si>
  <si>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</si>
  <si>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</si>
  <si>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</si>
  <si>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</si>
  <si>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</si>
  <si>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</si>
  <si>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</si>
  <si>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</si>
  <si>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</si>
  <si>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</si>
  <si>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</si>
  <si>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</si>
  <si>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</si>
  <si>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</si>
  <si>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</si>
  <si>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</si>
  <si>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</si>
  <si>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</si>
  <si>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</si>
  <si>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</si>
  <si>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</si>
  <si>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</si>
  <si>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</si>
  <si>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</si>
  <si>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</si>
  <si>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</si>
  <si>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</si>
  <si>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</si>
  <si>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</si>
  <si>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</si>
  <si>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</si>
  <si>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</si>
  <si>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</si>
  <si>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</si>
  <si>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</si>
  <si>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</si>
  <si>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</si>
  <si>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</si>
  <si>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</si>
  <si>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</si>
  <si>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</si>
  <si>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</si>
  <si>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</si>
  <si>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</si>
  <si>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</si>
  <si>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</si>
  <si>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</si>
  <si>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</si>
  <si>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</si>
  <si>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</si>
  <si>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</si>
  <si>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</si>
  <si>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</si>
  <si>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</si>
  <si>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</si>
  <si>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</si>
  <si>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</si>
  <si>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</si>
  <si>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</si>
  <si>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</si>
  <si>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</si>
  <si>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</si>
  <si>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</si>
  <si>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</si>
  <si>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</si>
  <si>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</si>
  <si>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</si>
  <si>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</si>
  <si>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</si>
  <si>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</si>
  <si>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</si>
  <si>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</si>
  <si>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</si>
  <si>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</si>
  <si>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</si>
  <si>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</si>
  <si>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</si>
  <si>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</si>
  <si>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</si>
  <si>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</si>
  <si>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</si>
  <si>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</si>
  <si>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</si>
  <si>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</si>
  <si>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</si>
  <si>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</si>
  <si>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</si>
  <si>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</si>
  <si>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</si>
  <si>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</si>
  <si>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</si>
  <si>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</si>
  <si>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</si>
  <si>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</si>
  <si>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</si>
  <si>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</si>
  <si>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</si>
  <si>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</si>
  <si>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</si>
  <si>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</si>
  <si>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</si>
  <si>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</si>
  <si>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</si>
  <si>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</si>
  <si>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</si>
  <si>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</si>
  <si>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</si>
  <si>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</si>
  <si>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</si>
  <si>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</si>
  <si>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</si>
  <si>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</si>
  <si>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</si>
  <si>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</si>
  <si>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</si>
  <si>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</si>
  <si>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</si>
  <si>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</si>
  <si>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</si>
  <si>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</si>
  <si>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</si>
  <si>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</si>
  <si>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</si>
  <si>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</si>
  <si>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</si>
  <si>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</si>
  <si>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</si>
  <si>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</si>
  <si>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</si>
  <si>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</si>
  <si>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</si>
  <si>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</si>
  <si>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</si>
  <si>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</si>
  <si>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</si>
  <si>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</si>
  <si>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</si>
  <si>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</si>
  <si>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</si>
  <si>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</si>
  <si>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</si>
  <si>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</si>
  <si>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</si>
  <si>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</si>
  <si>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</si>
  <si>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</si>
  <si>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</si>
  <si>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</si>
  <si>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</si>
  <si>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</si>
  <si>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</si>
  <si>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</si>
  <si>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</si>
  <si>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</si>
  <si>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</si>
  <si>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</si>
  <si>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</si>
  <si>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</si>
  <si>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</si>
  <si>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</si>
  <si>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</si>
  <si>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</si>
  <si>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</si>
  <si>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</si>
  <si>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</si>
  <si>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</si>
  <si>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</si>
  <si>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</si>
  <si>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</si>
  <si>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</si>
  <si>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</si>
  <si>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</si>
  <si>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</si>
  <si>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</si>
  <si>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</si>
  <si>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</si>
  <si>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</si>
  <si>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</si>
  <si>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</si>
  <si>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</si>
  <si>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</si>
  <si>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</si>
  <si>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</si>
  <si>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</si>
  <si>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</si>
  <si>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</si>
  <si>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</si>
  <si>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</si>
  <si>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</si>
  <si>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</si>
  <si>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</si>
  <si>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</si>
  <si>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</si>
  <si>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</si>
  <si>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</si>
  <si>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</si>
  <si>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</si>
  <si>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</si>
  <si>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</si>
  <si>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</si>
  <si>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</si>
  <si>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</si>
  <si>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</si>
  <si>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</si>
  <si>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</si>
  <si>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</si>
  <si>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</si>
  <si>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</si>
  <si>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</si>
  <si>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</si>
  <si>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</si>
  <si>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</si>
  <si>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</si>
  <si>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</si>
  <si>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</si>
  <si>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</si>
  <si>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</si>
  <si>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</si>
  <si>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</si>
  <si>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</si>
  <si>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</si>
  <si>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</si>
  <si>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</si>
  <si>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</si>
  <si>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</si>
  <si>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</si>
  <si>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</si>
  <si>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</si>
  <si>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</si>
  <si>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</si>
  <si>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</si>
  <si>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</si>
  <si>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</si>
  <si>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</si>
  <si>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</si>
  <si>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</si>
  <si>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</si>
  <si>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</si>
  <si>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</si>
  <si>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</si>
  <si>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</si>
  <si>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</si>
  <si>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</si>
  <si>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</si>
  <si>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</si>
  <si>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</si>
  <si>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</si>
  <si>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</si>
  <si>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</si>
  <si>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</si>
  <si>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</si>
  <si>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</si>
  <si>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</si>
  <si>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</si>
  <si>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</si>
  <si>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</si>
  <si>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</si>
  <si>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</si>
  <si>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</si>
  <si>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</si>
  <si>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</si>
  <si>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</si>
  <si>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</si>
  <si>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</si>
  <si>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</si>
  <si>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</si>
  <si>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</si>
  <si>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</si>
  <si>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</si>
  <si>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</si>
  <si>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</si>
  <si>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</si>
  <si>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</si>
  <si>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</si>
  <si>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</si>
  <si>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</si>
  <si>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</si>
  <si>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</si>
  <si>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</si>
  <si>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</si>
  <si>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</si>
  <si>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</si>
  <si>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</si>
  <si>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</si>
  <si>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</si>
  <si>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</si>
  <si>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</si>
  <si>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</si>
  <si>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</si>
  <si>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</si>
  <si>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</si>
  <si>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</si>
  <si>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</si>
  <si>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</si>
  <si>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</si>
  <si>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</si>
  <si>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</si>
  <si>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</si>
  <si>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</si>
  <si>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</si>
  <si>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</si>
  <si>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</si>
  <si>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</si>
  <si>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</si>
  <si>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</si>
  <si>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</si>
  <si>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</si>
  <si>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</si>
  <si>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</si>
  <si>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</si>
  <si>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</si>
  <si>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</si>
  <si>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</si>
  <si>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</si>
  <si>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</si>
  <si>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</si>
  <si>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</si>
  <si>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</si>
  <si>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</si>
  <si>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</si>
  <si>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</si>
  <si>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</si>
  <si>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</si>
  <si>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</si>
  <si>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</si>
  <si>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</si>
  <si>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</si>
  <si>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</si>
  <si>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</si>
  <si>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</si>
  <si>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</si>
  <si>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</si>
  <si>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</si>
  <si>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</si>
  <si>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</si>
  <si>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</si>
  <si>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</si>
  <si>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</si>
  <si>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</si>
  <si>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</si>
  <si>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</si>
  <si>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</si>
  <si>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</si>
  <si>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</si>
  <si>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</si>
  <si>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</si>
  <si>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</si>
  <si>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</si>
  <si>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</si>
  <si>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</si>
  <si>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</si>
  <si>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</si>
  <si>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</si>
  <si>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</si>
  <si>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</si>
  <si>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</si>
  <si>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</si>
  <si>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</si>
  <si>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</si>
  <si>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</si>
  <si>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</si>
  <si>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</si>
  <si>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</si>
  <si>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</si>
  <si>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</si>
  <si>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</si>
  <si>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</si>
  <si>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</si>
  <si>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</si>
  <si>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</si>
  <si>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</si>
  <si>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</si>
  <si>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</si>
  <si>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</si>
  <si>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</si>
  <si>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</si>
  <si>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</si>
  <si>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</si>
  <si>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</si>
  <si>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</si>
  <si>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</si>
  <si>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</si>
  <si>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</si>
  <si>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</si>
  <si>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</si>
  <si>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</si>
  <si>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</si>
  <si>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</si>
  <si>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</si>
  <si>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</si>
  <si>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</si>
  <si>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</si>
  <si>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</si>
  <si>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</si>
  <si>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</si>
  <si>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</si>
  <si>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</si>
  <si>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</si>
  <si>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</si>
  <si>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</si>
  <si>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</si>
  <si>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</si>
  <si>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</si>
  <si>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</si>
  <si>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</si>
  <si>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</si>
  <si>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</si>
  <si>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</si>
  <si>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</si>
  <si>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</si>
  <si>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</si>
  <si>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</si>
  <si>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</si>
  <si>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</si>
  <si>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</si>
  <si>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</si>
  <si>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</si>
  <si>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</si>
  <si>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</si>
  <si>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</si>
  <si>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</si>
  <si>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</si>
  <si>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</si>
  <si>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</si>
  <si>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</si>
  <si>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</si>
  <si>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</si>
  <si>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</si>
  <si>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</si>
  <si>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</si>
  <si>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</si>
  <si>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</si>
  <si>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</si>
  <si>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</si>
  <si>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</si>
  <si>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</si>
  <si>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</si>
  <si>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</si>
  <si>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</si>
  <si>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</si>
  <si>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</si>
  <si>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</si>
  <si>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</si>
  <si>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</si>
  <si>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</si>
  <si>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</si>
  <si>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</si>
  <si>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</si>
  <si>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</si>
  <si>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</si>
  <si>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</si>
  <si>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</si>
  <si>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</si>
  <si>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</si>
  <si>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</si>
  <si>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</si>
  <si>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</si>
  <si>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</si>
  <si>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</si>
  <si>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</si>
  <si>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</si>
  <si>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</si>
  <si>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</si>
  <si>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</si>
  <si>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</si>
  <si>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</si>
  <si>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</si>
  <si>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</si>
  <si>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</si>
  <si>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</si>
  <si>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</si>
  <si>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</si>
  <si>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</si>
  <si>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</si>
  <si>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</si>
  <si>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</si>
  <si>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</si>
  <si>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</si>
  <si>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</si>
  <si>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</si>
  <si>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</si>
  <si>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</si>
  <si>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</si>
  <si>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</si>
  <si>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</si>
  <si>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</si>
  <si>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</si>
  <si>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</si>
  <si>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</si>
  <si>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</si>
  <si>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</si>
  <si>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</si>
  <si>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</si>
  <si>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</si>
  <si>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</si>
  <si>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</si>
  <si>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</si>
  <si>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</si>
  <si>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</si>
  <si>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</si>
  <si>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</si>
  <si>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</si>
  <si>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</si>
  <si>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</si>
  <si>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</si>
  <si>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</si>
  <si>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</si>
  <si>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</si>
  <si>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</si>
  <si>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</si>
  <si>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</si>
  <si>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</si>
  <si>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</si>
  <si>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</si>
  <si>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</si>
  <si>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</si>
  <si>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</si>
  <si>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</si>
  <si>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</si>
  <si>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</si>
  <si>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</si>
  <si>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</si>
  <si>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</si>
  <si>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</si>
  <si>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</si>
  <si>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</si>
  <si>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</si>
  <si>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</si>
  <si>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</si>
  <si>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</si>
  <si>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</si>
  <si>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</si>
  <si>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</si>
  <si>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</si>
  <si>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</si>
  <si>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</si>
  <si>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</si>
  <si>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</si>
  <si>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</si>
  <si>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</si>
  <si>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</si>
  <si>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</si>
  <si>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</si>
  <si>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</si>
  <si>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</si>
  <si>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</si>
  <si>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</si>
  <si>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</si>
  <si>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</si>
  <si>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</si>
  <si>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</si>
  <si>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</si>
  <si>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</si>
  <si>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</si>
  <si>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</si>
  <si>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</si>
  <si>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</si>
  <si>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</si>
  <si>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</si>
  <si>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</si>
  <si>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</si>
  <si>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</si>
  <si>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</si>
  <si>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</si>
  <si>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</si>
  <si>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</si>
  <si>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</si>
  <si>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</si>
  <si>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</si>
  <si>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</si>
  <si>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</si>
  <si>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</si>
  <si>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</si>
  <si>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</si>
  <si>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</si>
  <si>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</si>
  <si>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</si>
  <si>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</si>
  <si>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</si>
  <si>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</si>
  <si>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</si>
  <si>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</si>
  <si>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</si>
  <si>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</si>
  <si>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</si>
  <si>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</si>
  <si>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</si>
  <si>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</si>
  <si>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</si>
  <si>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</si>
  <si>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</si>
  <si>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</si>
  <si>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</si>
  <si>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</si>
  <si>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</si>
  <si>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</si>
  <si>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</si>
  <si>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</si>
  <si>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</si>
  <si>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</si>
  <si>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</si>
  <si>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</si>
  <si>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</si>
  <si>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</si>
  <si>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</si>
  <si>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</si>
  <si>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</si>
  <si>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</si>
  <si>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</si>
  <si>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</si>
  <si>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</si>
  <si>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</si>
  <si>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</si>
  <si>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</si>
  <si>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</si>
  <si>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</si>
  <si>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</si>
  <si>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</si>
  <si>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</si>
  <si>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</si>
  <si>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</si>
  <si>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</si>
  <si>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</si>
  <si>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</si>
  <si>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</si>
  <si>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</si>
  <si>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</si>
  <si>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</si>
  <si>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</si>
  <si>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</si>
  <si>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</si>
  <si>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</si>
  <si>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</si>
  <si>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</si>
  <si>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</si>
  <si>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</si>
  <si>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</si>
  <si>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</si>
  <si>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</si>
  <si>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</si>
  <si>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</si>
  <si>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</si>
  <si>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</si>
  <si>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</si>
  <si>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</si>
  <si>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</si>
  <si>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</si>
  <si>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</si>
  <si>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</si>
  <si>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</si>
  <si>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</si>
  <si>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</si>
  <si>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</si>
  <si>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</si>
  <si>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</si>
  <si>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</si>
  <si>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</si>
  <si>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</si>
  <si>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</si>
  <si>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</si>
  <si>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</si>
  <si>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</si>
  <si>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</si>
  <si>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</si>
  <si>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</si>
  <si>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</si>
  <si>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</si>
  <si>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</si>
  <si>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</si>
  <si>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</si>
  <si>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</si>
  <si>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</si>
  <si>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</si>
  <si>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</si>
  <si>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</si>
  <si>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</si>
  <si>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</si>
  <si>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</si>
  <si>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</si>
  <si>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</si>
  <si>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</si>
  <si>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</si>
  <si>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</si>
  <si>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</si>
  <si>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</si>
  <si>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</si>
  <si>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</si>
  <si>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</si>
  <si>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</si>
  <si>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</si>
  <si>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</si>
  <si>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</si>
  <si>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</si>
  <si>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</si>
  <si>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</si>
  <si>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</si>
  <si>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</si>
  <si>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</si>
  <si>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</si>
  <si>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</si>
  <si>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</si>
  <si>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</si>
  <si>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</si>
  <si>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</si>
  <si>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</si>
  <si>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</si>
  <si>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</si>
  <si>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</si>
  <si>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</si>
  <si>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</si>
  <si>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</si>
  <si>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</si>
  <si>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</si>
  <si>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</si>
  <si>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</si>
  <si>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</si>
  <si>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</si>
  <si>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</si>
  <si>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</si>
  <si>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</si>
  <si>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</si>
  <si>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</si>
  <si>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</si>
  <si>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</si>
  <si>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</si>
  <si>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</si>
  <si>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</si>
  <si>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</si>
  <si>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</si>
  <si>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</si>
  <si>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</si>
  <si>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</si>
  <si>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</si>
  <si>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</si>
  <si>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</si>
  <si>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</si>
  <si>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</si>
  <si>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</si>
  <si>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</si>
  <si>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</si>
  <si>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</si>
  <si>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</si>
  <si>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</si>
  <si>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</si>
  <si>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</si>
  <si>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</si>
  <si>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</si>
  <si>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</si>
  <si>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</si>
  <si>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</si>
  <si>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</si>
  <si>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</si>
  <si>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</si>
  <si>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</si>
  <si>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</si>
  <si>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</si>
  <si>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</si>
  <si>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</si>
  <si>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</si>
  <si>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</si>
  <si>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</si>
  <si>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</si>
  <si>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</si>
  <si>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</si>
  <si>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</si>
  <si>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</si>
  <si>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</si>
  <si>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</si>
  <si>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</si>
  <si>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</si>
  <si>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</si>
  <si>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</si>
  <si>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</si>
  <si>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</si>
  <si>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</si>
  <si>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</si>
  <si>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</si>
  <si>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</si>
  <si>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</si>
  <si>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</si>
  <si>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</si>
  <si>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</si>
  <si>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</si>
  <si>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</si>
  <si>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</si>
  <si>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</si>
  <si>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</si>
  <si>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</si>
  <si>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</si>
  <si>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</si>
  <si>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</si>
  <si>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</si>
  <si>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</si>
  <si>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</si>
  <si>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</si>
  <si>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</si>
  <si>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</si>
  <si>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</si>
  <si>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</si>
  <si>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</si>
  <si>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</si>
  <si>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</si>
  <si>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</si>
  <si>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</si>
  <si>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</si>
  <si>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</si>
  <si>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</si>
  <si>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</si>
  <si>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</si>
  <si>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</si>
  <si>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</si>
  <si>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</si>
  <si>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</si>
  <si>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</si>
  <si>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</si>
  <si>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</si>
  <si>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</si>
  <si>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</si>
  <si>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</si>
  <si>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</si>
  <si>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</si>
  <si>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</si>
  <si>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</si>
  <si>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</si>
  <si>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</si>
  <si>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</si>
  <si>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</si>
  <si>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</si>
  <si>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</si>
  <si>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</si>
  <si>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</si>
  <si>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</si>
  <si>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</si>
  <si>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</si>
  <si>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</si>
  <si>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</si>
  <si>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</si>
  <si>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</si>
  <si>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</si>
  <si>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</si>
  <si>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</si>
  <si>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</si>
  <si>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</si>
  <si>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</si>
  <si>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</si>
  <si>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</si>
  <si>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</si>
  <si>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</si>
  <si>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</si>
  <si>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</si>
  <si>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</si>
  <si>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</si>
  <si>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</si>
  <si>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</si>
  <si>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</si>
  <si>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</si>
  <si>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</si>
  <si>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</si>
  <si>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</si>
  <si>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</si>
  <si>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</si>
  <si>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</si>
  <si>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</si>
  <si>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</si>
  <si>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</si>
  <si>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</si>
  <si>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</si>
  <si>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</si>
  <si>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</si>
  <si>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</si>
  <si>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</si>
  <si>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</si>
  <si>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</si>
  <si>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</si>
  <si>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</si>
  <si>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</si>
  <si>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</si>
  <si>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</si>
  <si>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</si>
  <si>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</si>
  <si>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</si>
  <si>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</si>
  <si>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</si>
  <si>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</si>
  <si>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</si>
  <si>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</si>
  <si>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</si>
  <si>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</si>
  <si>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</si>
  <si>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</si>
  <si>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</si>
  <si>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</si>
  <si>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</si>
  <si>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</si>
  <si>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</si>
  <si>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</si>
  <si>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</si>
  <si>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</si>
  <si>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</si>
  <si>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</si>
  <si>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</si>
  <si>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</si>
  <si>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</si>
  <si>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</si>
  <si>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</si>
  <si>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</si>
  <si>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</si>
  <si>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</si>
  <si>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</si>
  <si>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</si>
  <si>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</si>
  <si>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</si>
  <si>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</si>
  <si>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</si>
  <si>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</si>
  <si>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</si>
  <si>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</si>
  <si>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</si>
  <si>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</si>
  <si>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</si>
  <si>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</si>
  <si>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</si>
  <si>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</si>
  <si>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</si>
  <si>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</si>
  <si>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</si>
  <si>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</si>
  <si>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</si>
  <si>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</si>
  <si>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</si>
  <si>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</si>
  <si>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</si>
  <si>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</si>
  <si>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</si>
  <si>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</si>
  <si>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</si>
  <si>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</si>
  <si>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</si>
  <si>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</si>
  <si>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</si>
  <si>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</si>
  <si>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</si>
  <si>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</si>
  <si>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</si>
  <si>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</si>
  <si>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</si>
  <si>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</si>
  <si>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</si>
  <si>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</si>
  <si>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</si>
  <si>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</si>
  <si>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</si>
  <si>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</si>
  <si>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</si>
  <si>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</si>
  <si>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</si>
  <si>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</si>
  <si>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</si>
  <si>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</si>
  <si>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</si>
  <si>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</si>
  <si>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</si>
  <si>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</si>
  <si>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</si>
  <si>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</si>
  <si>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</si>
  <si>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</si>
  <si>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</si>
  <si>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</si>
  <si>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</si>
  <si>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</si>
  <si>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</si>
  <si>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</si>
  <si>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</si>
  <si>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</si>
  <si>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</si>
  <si>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</si>
  <si>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</si>
  <si>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</si>
  <si>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</si>
  <si>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</si>
  <si>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</si>
  <si>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</si>
  <si>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</si>
  <si>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</si>
  <si>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</si>
  <si>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</si>
  <si>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</si>
  <si>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</si>
  <si>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</si>
  <si>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</si>
  <si>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</si>
  <si>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</si>
  <si>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</si>
  <si>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</si>
  <si>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</si>
  <si>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</si>
  <si>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</si>
  <si>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</si>
  <si>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</si>
  <si>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</si>
  <si>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</si>
  <si>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</si>
  <si>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</si>
  <si>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</si>
  <si>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</si>
  <si>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</si>
  <si>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</si>
  <si>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</si>
  <si>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</si>
  <si>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</si>
  <si>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</si>
  <si>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</si>
  <si>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</si>
  <si>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</si>
  <si>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</si>
  <si>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</si>
  <si>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</si>
  <si>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</si>
  <si>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</si>
  <si>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</si>
  <si>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</si>
  <si>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</si>
  <si>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</si>
  <si>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</si>
  <si>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</si>
  <si>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</si>
  <si>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</si>
  <si>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</si>
  <si>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</si>
  <si>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</si>
  <si>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</si>
  <si>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</si>
  <si>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</si>
  <si>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</si>
  <si>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</si>
  <si>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</si>
  <si>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</si>
  <si>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</si>
  <si>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</si>
  <si>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</si>
  <si>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</si>
  <si>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</si>
  <si>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</si>
  <si>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</si>
  <si>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</si>
  <si>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</si>
  <si>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</si>
  <si>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</si>
  <si>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</si>
  <si>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</si>
  <si>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</si>
  <si>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</si>
  <si>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</si>
  <si>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</si>
  <si>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</si>
  <si>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</si>
  <si>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</si>
  <si>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</si>
  <si>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</si>
  <si>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</si>
  <si>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</si>
  <si>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</si>
  <si>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</si>
  <si>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</si>
  <si>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</si>
  <si>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</si>
  <si>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</si>
  <si>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</si>
  <si>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</si>
  <si>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</si>
  <si>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</si>
  <si>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</si>
  <si>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</si>
  <si>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</si>
  <si>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</si>
  <si>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</si>
  <si>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</si>
  <si>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</si>
  <si>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</si>
  <si>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</si>
  <si>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</si>
  <si>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</si>
  <si>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</si>
  <si>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</si>
  <si>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</si>
  <si>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</si>
  <si>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</si>
  <si>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</si>
  <si>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</si>
  <si>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</si>
  <si>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</si>
  <si>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</si>
  <si>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</si>
  <si>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</si>
  <si>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</si>
  <si>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</si>
  <si>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</si>
  <si>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</si>
  <si>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</si>
  <si>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</si>
  <si>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</si>
  <si>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</si>
  <si>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</si>
  <si>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</si>
  <si>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</si>
  <si>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</si>
  <si>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</si>
  <si>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</si>
  <si>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</si>
  <si>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</si>
  <si>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</si>
  <si>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</si>
  <si>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</si>
  <si>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</si>
  <si>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</si>
  <si>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</si>
  <si>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</si>
  <si>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</si>
  <si>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</si>
  <si>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</si>
  <si>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</si>
  <si>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</si>
  <si>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</si>
  <si>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</si>
  <si>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</si>
  <si>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</si>
  <si>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</si>
  <si>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</si>
  <si>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</si>
  <si>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</si>
  <si>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</si>
  <si>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</si>
  <si>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</si>
  <si>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</si>
  <si>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</si>
  <si>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</si>
  <si>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</si>
  <si>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</si>
  <si>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</si>
  <si>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</si>
  <si>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</si>
  <si>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</si>
  <si>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</si>
  <si>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</si>
  <si>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</si>
  <si>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</si>
  <si>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</si>
  <si>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</si>
  <si>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</si>
  <si>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</si>
  <si>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</si>
  <si>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</si>
  <si>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</si>
  <si>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</si>
  <si>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</si>
  <si>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</si>
  <si>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</si>
  <si>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</si>
  <si>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</si>
  <si>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</si>
  <si>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</si>
  <si>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</si>
  <si>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</si>
  <si>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</si>
  <si>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</si>
  <si>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</si>
  <si>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</si>
  <si>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</si>
  <si>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</si>
  <si>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</si>
  <si>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</si>
  <si>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</si>
  <si>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</si>
  <si>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</si>
  <si>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</si>
  <si>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</si>
  <si>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</si>
  <si>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</si>
  <si>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</si>
  <si>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</si>
  <si>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</si>
  <si>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</si>
  <si>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</si>
  <si>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</si>
  <si>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</si>
  <si>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</si>
  <si>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</si>
  <si>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</si>
  <si>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</si>
  <si>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</si>
  <si>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</si>
  <si>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</si>
  <si>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</si>
  <si>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</si>
  <si>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</si>
  <si>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</si>
  <si>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</si>
  <si>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</si>
  <si>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</si>
  <si>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</si>
  <si>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</si>
  <si>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</si>
  <si>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</si>
  <si>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</si>
  <si>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</si>
  <si>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</si>
  <si>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</si>
  <si>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</si>
  <si>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</si>
  <si>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</si>
  <si>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</si>
  <si>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</si>
  <si>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</si>
  <si>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</si>
  <si>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</si>
  <si>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</si>
  <si>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</si>
  <si>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</si>
  <si>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</si>
  <si>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</si>
  <si>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</si>
  <si>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</si>
  <si>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</si>
  <si>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</si>
  <si>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</si>
  <si>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</si>
  <si>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</si>
  <si>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</si>
  <si>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</si>
  <si>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</si>
  <si>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</si>
  <si>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</si>
  <si>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</si>
  <si>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</si>
  <si>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</si>
  <si>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</si>
  <si>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</si>
  <si>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</si>
  <si>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</si>
  <si>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</si>
  <si>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</si>
  <si>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</si>
  <si>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</si>
  <si>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</si>
  <si>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</si>
  <si>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</si>
  <si>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</si>
  <si>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</si>
  <si>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</si>
  <si>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</si>
  <si>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</si>
  <si>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</si>
  <si>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</si>
  <si>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</si>
  <si>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</si>
  <si>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</si>
  <si>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</si>
  <si>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</si>
  <si>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</si>
  <si>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</si>
  <si>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</si>
  <si>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</si>
  <si>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</si>
  <si>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</si>
  <si>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</si>
  <si>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</si>
  <si>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</si>
  <si>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</si>
  <si>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</si>
  <si>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</si>
  <si>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</si>
  <si>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</si>
  <si>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</si>
  <si>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</si>
  <si>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</si>
  <si>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</si>
  <si>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</si>
  <si>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</si>
  <si>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</si>
  <si>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</si>
  <si>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</si>
  <si>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</si>
  <si>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</si>
  <si>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</si>
  <si>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</si>
  <si>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</si>
  <si>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</si>
  <si>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</si>
  <si>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</si>
  <si>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</si>
  <si>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</si>
  <si>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</si>
  <si>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</si>
  <si>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</si>
  <si>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</si>
  <si>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</si>
  <si>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</si>
  <si>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</si>
  <si>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</si>
  <si>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</si>
  <si>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</si>
  <si>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</si>
  <si>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</si>
  <si>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</si>
  <si>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</si>
  <si>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</si>
  <si>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</si>
  <si>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</si>
  <si>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</si>
  <si>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</si>
  <si>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</si>
  <si>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</si>
  <si>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</si>
  <si>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</si>
  <si>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</si>
  <si>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</si>
  <si>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</si>
  <si>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</si>
  <si>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</si>
  <si>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</si>
  <si>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</si>
  <si>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</si>
  <si>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</si>
  <si>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</si>
  <si>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</si>
  <si>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</si>
  <si>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</si>
  <si>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</si>
  <si>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</si>
  <si>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</si>
  <si>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</si>
  <si>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</si>
  <si>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</si>
  <si>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</si>
  <si>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</si>
  <si>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</si>
  <si>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</si>
  <si>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</si>
  <si>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</si>
  <si>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</si>
  <si>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</si>
  <si>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</si>
  <si>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</si>
  <si>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</si>
  <si>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</si>
  <si>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</si>
  <si>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</si>
  <si>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</si>
  <si>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</si>
  <si>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</si>
  <si>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</si>
  <si>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</si>
  <si>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</si>
  <si>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</si>
  <si>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</si>
  <si>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</si>
  <si>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</si>
  <si>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</si>
  <si>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</si>
  <si>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</si>
  <si>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</si>
  <si>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</si>
  <si>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</si>
  <si>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</si>
  <si>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</si>
  <si>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</si>
  <si>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</si>
  <si>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</si>
  <si>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</si>
  <si>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</si>
  <si>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</si>
  <si>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</si>
  <si>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</si>
  <si>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</si>
  <si>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</si>
  <si>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</si>
  <si>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</si>
  <si>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</si>
  <si>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</si>
  <si>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</si>
  <si>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</si>
  <si>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</si>
  <si>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</si>
  <si>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</si>
  <si>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</si>
  <si>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</si>
  <si>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</si>
  <si>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</si>
  <si>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</si>
  <si>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</si>
  <si>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</si>
  <si>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</si>
  <si>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</si>
  <si>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</si>
  <si>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</si>
  <si>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</si>
  <si>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</si>
  <si>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</si>
  <si>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</si>
  <si>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</si>
  <si>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</si>
  <si>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</si>
  <si>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</si>
  <si>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</si>
  <si>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</si>
  <si>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</si>
  <si>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</si>
  <si>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</si>
  <si>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</si>
  <si>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</si>
  <si>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</si>
  <si>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</si>
  <si>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</si>
  <si>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</si>
  <si>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</si>
  <si>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</si>
  <si>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</si>
  <si>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</si>
  <si>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</si>
  <si>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</si>
  <si>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</si>
  <si>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</si>
  <si>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</si>
  <si>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</si>
  <si>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</si>
  <si>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</si>
  <si>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</si>
  <si>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</si>
  <si>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</si>
  <si>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</si>
  <si>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</si>
  <si>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</si>
  <si>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</si>
  <si>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</si>
  <si>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</si>
  <si>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</si>
  <si>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</si>
  <si>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</si>
  <si>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</si>
  <si>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</si>
  <si>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</si>
  <si>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</si>
  <si>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</si>
  <si>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</si>
  <si>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</si>
  <si>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</si>
  <si>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</si>
  <si>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</si>
  <si>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</si>
  <si>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</si>
  <si>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</si>
  <si>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</si>
  <si>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</si>
  <si>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</si>
  <si>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</si>
  <si>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</si>
  <si>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</si>
  <si>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</si>
  <si>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</si>
  <si>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</si>
  <si>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</si>
  <si>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</si>
  <si>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</si>
  <si>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</si>
  <si>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</si>
  <si>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</si>
  <si>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</si>
  <si>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</si>
  <si>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</si>
  <si>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</si>
  <si>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</si>
  <si>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</si>
  <si>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</si>
  <si>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</si>
  <si>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</si>
  <si>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</si>
  <si>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</si>
  <si>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</si>
  <si>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</si>
  <si>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</si>
  <si>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</si>
  <si>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</si>
  <si>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</si>
  <si>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</si>
  <si>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</si>
  <si>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</si>
  <si>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</si>
  <si>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</si>
  <si>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</si>
  <si>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</si>
  <si>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</si>
  <si>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</si>
  <si>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</si>
  <si>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</si>
  <si>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</si>
  <si>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</si>
  <si>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</si>
  <si>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</si>
  <si>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</si>
  <si>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</si>
  <si>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</si>
  <si>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</si>
  <si>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</si>
  <si>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</si>
  <si>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</si>
  <si>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</si>
  <si>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</si>
  <si>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</si>
  <si>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</si>
  <si>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</si>
  <si>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</si>
  <si>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</si>
  <si>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</si>
  <si>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</si>
  <si>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</si>
  <si>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</si>
  <si>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</si>
  <si>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</si>
  <si>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</si>
  <si>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</si>
  <si>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</si>
  <si>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</si>
  <si>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</si>
  <si>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</si>
  <si>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</si>
  <si>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</si>
  <si>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</si>
  <si>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</si>
  <si>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</si>
  <si>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</si>
  <si>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</si>
  <si>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</si>
  <si>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</si>
  <si>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</si>
  <si>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</si>
  <si>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</si>
  <si>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</si>
  <si>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</si>
  <si>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</si>
  <si>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</si>
  <si>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</si>
  <si>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</si>
  <si>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</si>
  <si>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</si>
  <si>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</si>
  <si>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</si>
  <si>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</si>
  <si>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</si>
  <si>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</si>
  <si>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</si>
  <si>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</si>
  <si>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</si>
  <si>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</si>
  <si>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</si>
  <si>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</si>
  <si>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</si>
  <si>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</si>
  <si>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</si>
  <si>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</si>
  <si>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</si>
  <si>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</si>
  <si>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</si>
  <si>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</si>
  <si>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</si>
  <si>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</si>
  <si>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</si>
  <si>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</si>
  <si>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</si>
  <si>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</si>
  <si>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</si>
  <si>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</si>
  <si>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</si>
  <si>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</si>
  <si>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</si>
  <si>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</si>
  <si>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</si>
  <si>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</si>
  <si>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</si>
  <si>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</si>
  <si>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</si>
  <si>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</si>
  <si>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</si>
  <si>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</si>
  <si>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</si>
  <si>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</si>
  <si>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</si>
  <si>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</si>
  <si>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</si>
  <si>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</si>
  <si>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</si>
  <si>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</si>
  <si>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</si>
  <si>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</si>
  <si>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</si>
  <si>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</si>
  <si>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</si>
  <si>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</si>
  <si>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</si>
  <si>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</si>
  <si>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</si>
  <si>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</si>
  <si>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</si>
  <si>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</si>
  <si>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</si>
  <si>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</si>
  <si>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</si>
  <si>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</si>
  <si>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</si>
  <si>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</si>
  <si>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</si>
  <si>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</si>
  <si>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</si>
  <si>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</si>
  <si>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</si>
  <si>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</si>
  <si>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</si>
  <si>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</si>
  <si>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</si>
  <si>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</si>
  <si>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</si>
  <si>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</si>
  <si>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</si>
  <si>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</si>
  <si>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</si>
  <si>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</si>
  <si>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</si>
  <si>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</si>
  <si>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</si>
  <si>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</si>
  <si>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</si>
  <si>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</si>
  <si>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</si>
  <si>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</si>
  <si>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</si>
  <si>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</si>
  <si>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</si>
  <si>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</si>
  <si>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</si>
  <si>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</si>
  <si>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</si>
  <si>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</si>
  <si>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</si>
  <si>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</si>
  <si>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</si>
  <si>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</si>
  <si>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</si>
  <si>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</si>
  <si>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</si>
  <si>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</si>
  <si>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</si>
  <si>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</si>
  <si>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</si>
  <si>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</si>
  <si>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</si>
  <si>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</si>
  <si>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</si>
  <si>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</si>
  <si>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</si>
  <si>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</si>
  <si>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</si>
  <si>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</si>
  <si>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</si>
  <si>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</si>
  <si>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</si>
  <si>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</si>
  <si>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</si>
  <si>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</si>
  <si>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</si>
  <si>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</si>
  <si>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</si>
  <si>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</si>
  <si>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</si>
  <si>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</si>
  <si>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</si>
  <si>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</si>
  <si>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</si>
  <si>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</si>
  <si>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</si>
  <si>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</si>
  <si>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</si>
  <si>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</si>
  <si>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</si>
  <si>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</si>
  <si>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</si>
  <si>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</si>
  <si>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</si>
  <si>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</si>
  <si>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</si>
  <si>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</si>
  <si>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</si>
  <si>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</si>
  <si>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</si>
  <si>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</si>
  <si>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</si>
  <si>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</si>
  <si>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</si>
  <si>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</si>
  <si>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</si>
  <si>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</si>
  <si>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</si>
  <si>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</si>
  <si>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</si>
  <si>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</si>
  <si>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</si>
  <si>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</si>
  <si>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</si>
  <si>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</si>
  <si>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</si>
  <si>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</si>
  <si>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</si>
  <si>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</si>
  <si>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</si>
  <si>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</si>
  <si>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</si>
  <si>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</si>
  <si>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</si>
  <si>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</si>
  <si>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</si>
  <si>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</si>
  <si>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</si>
  <si>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</si>
  <si>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</si>
  <si>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</si>
  <si>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</si>
  <si>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</si>
  <si>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</si>
  <si>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</si>
  <si>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</si>
  <si>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</si>
  <si>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</si>
  <si>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</si>
  <si>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</si>
  <si>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</si>
  <si>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</si>
  <si>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</si>
  <si>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</si>
  <si>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</si>
  <si>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</si>
  <si>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</si>
  <si>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</si>
  <si>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</si>
  <si>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</si>
  <si>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</si>
  <si>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</si>
  <si>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</si>
  <si>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</si>
  <si>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</si>
  <si>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</si>
  <si>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</si>
  <si>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</si>
  <si>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</si>
  <si>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</si>
  <si>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</si>
  <si>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</si>
  <si>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</si>
  <si>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</si>
  <si>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</si>
  <si>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</si>
  <si>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</si>
  <si>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</si>
  <si>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</si>
  <si>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</si>
  <si>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</si>
  <si>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</si>
  <si>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</si>
  <si>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</si>
  <si>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</si>
  <si>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</si>
  <si>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</si>
  <si>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</si>
  <si>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</si>
  <si>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</si>
  <si>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</si>
  <si>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</si>
  <si>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</si>
  <si>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</si>
  <si>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</si>
  <si>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</si>
  <si>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</si>
  <si>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</si>
  <si>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</si>
  <si>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</si>
  <si>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</si>
  <si>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</si>
  <si>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</si>
  <si>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</si>
  <si>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</si>
  <si>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</si>
  <si>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</si>
  <si>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</si>
  <si>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</si>
  <si>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</si>
  <si>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</si>
  <si>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</si>
  <si>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</si>
  <si>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</si>
  <si>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</si>
  <si>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</si>
  <si>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</si>
  <si>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</si>
  <si>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</si>
  <si>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</si>
  <si>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</si>
  <si>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</si>
  <si>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</si>
  <si>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</si>
  <si>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</si>
  <si>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</si>
  <si>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</si>
  <si>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</si>
  <si>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</si>
  <si>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</si>
  <si>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</si>
  <si>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</si>
  <si>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</si>
  <si>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</si>
  <si>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</si>
  <si>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</si>
  <si>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</si>
  <si>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</si>
  <si>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</si>
  <si>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</si>
  <si>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</si>
  <si>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</si>
  <si>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</si>
  <si>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</si>
  <si>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</si>
  <si>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</si>
  <si>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</si>
  <si>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</si>
  <si>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</si>
  <si>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</si>
  <si>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</si>
  <si>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</si>
  <si>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</si>
  <si>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</si>
  <si>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</si>
  <si>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</si>
  <si>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</si>
  <si>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</si>
  <si>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</si>
  <si>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</si>
  <si>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</si>
  <si>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</si>
  <si>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</si>
  <si>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</si>
  <si>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</si>
  <si>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</si>
  <si>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</si>
  <si>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</si>
  <si>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</si>
  <si>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</si>
  <si>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</si>
  <si>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</si>
  <si>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</si>
  <si>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</si>
  <si>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</si>
  <si>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</si>
  <si>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</si>
  <si>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</si>
  <si>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</si>
  <si>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</si>
  <si>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</si>
  <si>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</si>
  <si>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</si>
  <si>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</si>
  <si>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</si>
  <si>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</si>
  <si>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</si>
  <si>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</si>
  <si>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</si>
  <si>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</si>
  <si>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</si>
  <si>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</si>
  <si>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</si>
  <si>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</si>
  <si>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</si>
  <si>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</si>
  <si>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</si>
  <si>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</si>
  <si>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</si>
  <si>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</si>
  <si>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</si>
  <si>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</si>
  <si>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</si>
  <si>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</si>
  <si>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</si>
  <si>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</si>
  <si>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</si>
  <si>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</si>
  <si>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</si>
  <si>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</si>
  <si>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</si>
  <si>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</si>
  <si>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</si>
  <si>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</si>
  <si>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</si>
  <si>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</si>
  <si>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</si>
  <si>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</si>
  <si>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</si>
  <si>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</si>
  <si>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</si>
  <si>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</si>
  <si>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</si>
  <si>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</si>
  <si>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</si>
  <si>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</si>
  <si>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</si>
  <si>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</si>
  <si>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</si>
  <si>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</si>
  <si>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</si>
  <si>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</si>
  <si>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</si>
  <si>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</si>
  <si>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</si>
  <si>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</si>
  <si>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</si>
  <si>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</si>
  <si>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</si>
  <si>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</si>
  <si>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</si>
  <si>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</si>
  <si>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</si>
  <si>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</si>
  <si>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</si>
  <si>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</si>
  <si>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</si>
  <si>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</si>
  <si>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</si>
  <si>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</si>
  <si>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</si>
  <si>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</si>
  <si>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</si>
  <si>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</si>
  <si>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</si>
  <si>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</si>
  <si>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</si>
  <si>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</si>
  <si>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</si>
  <si>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</si>
  <si>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</si>
  <si>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</si>
  <si>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</si>
  <si>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</si>
  <si>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</si>
  <si>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</si>
  <si>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</si>
  <si>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</si>
  <si>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</si>
  <si>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</si>
  <si>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</si>
  <si>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</si>
  <si>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</si>
  <si>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</si>
  <si>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</si>
  <si>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</si>
  <si>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</si>
  <si>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</si>
  <si>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</si>
  <si>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</si>
  <si>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</si>
  <si>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</si>
  <si>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</si>
  <si>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</si>
  <si>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</si>
  <si>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</si>
  <si>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</si>
  <si>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</si>
  <si>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</si>
  <si>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</si>
  <si>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</si>
  <si>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</si>
  <si>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</si>
  <si>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</si>
  <si>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</si>
  <si>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</si>
  <si>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</si>
  <si>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</si>
  <si>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</si>
  <si>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</si>
  <si>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</si>
  <si>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</si>
  <si>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</si>
  <si>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</si>
  <si>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</si>
  <si>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</si>
  <si>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</si>
  <si>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</si>
  <si>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</si>
  <si>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</si>
  <si>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</si>
  <si>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</si>
  <si>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</si>
  <si>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</si>
  <si>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</si>
  <si>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</si>
  <si>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</si>
  <si>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</si>
  <si>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</si>
  <si>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</si>
  <si>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</si>
  <si>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</si>
  <si>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</si>
  <si>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</si>
  <si>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</si>
  <si>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</si>
  <si>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</si>
  <si>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</si>
  <si>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</si>
  <si>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</si>
  <si>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</si>
  <si>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</si>
  <si>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</si>
  <si>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</si>
  <si>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</si>
  <si>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</si>
  <si>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</si>
  <si>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</si>
  <si>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</si>
  <si>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</si>
  <si>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</si>
  <si>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</si>
  <si>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</si>
  <si>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</si>
  <si>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</si>
  <si>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</si>
  <si>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</si>
  <si>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</si>
  <si>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</si>
  <si>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</si>
  <si>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</si>
  <si>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</si>
  <si>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</si>
  <si>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</si>
  <si>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</si>
  <si>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</si>
  <si>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</si>
  <si>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</si>
  <si>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</si>
  <si>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</si>
  <si>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</si>
  <si>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</si>
  <si>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</si>
  <si>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</si>
  <si>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</si>
  <si>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</si>
  <si>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</si>
  <si>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</si>
  <si>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</si>
  <si>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</si>
  <si>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</si>
  <si>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</si>
  <si>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</si>
  <si>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</si>
  <si>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</si>
  <si>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</si>
  <si>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</si>
  <si>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</si>
  <si>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</si>
  <si>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</si>
  <si>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</si>
  <si>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</si>
  <si>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</si>
  <si>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</si>
  <si>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</si>
  <si>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</si>
  <si>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</si>
  <si>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</si>
  <si>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</si>
  <si>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</si>
  <si>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</si>
  <si>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</si>
  <si>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</si>
  <si>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</si>
  <si>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</si>
  <si>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</si>
  <si>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</si>
  <si>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</si>
  <si>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</si>
  <si>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</si>
  <si>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</si>
  <si>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</si>
  <si>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</si>
  <si>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</si>
  <si>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</si>
  <si>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</si>
  <si>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</si>
  <si>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</si>
  <si>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</si>
  <si>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</si>
  <si>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</si>
  <si>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</si>
  <si>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</si>
  <si>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</si>
  <si>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</si>
  <si>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</si>
  <si>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</si>
  <si>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</si>
  <si>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</si>
  <si>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</si>
  <si>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</si>
  <si>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</si>
  <si>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</si>
  <si>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</si>
  <si>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</si>
  <si>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</si>
  <si>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</si>
  <si>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</si>
  <si>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</si>
  <si>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</si>
  <si>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</si>
  <si>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</si>
  <si>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</si>
  <si>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</si>
  <si>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</si>
  <si>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</si>
  <si>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</si>
  <si>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</si>
  <si>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</si>
  <si>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</si>
  <si>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</si>
  <si>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</si>
  <si>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</si>
  <si>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</si>
  <si>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</si>
  <si>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</si>
  <si>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</si>
  <si>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</si>
  <si>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</si>
  <si>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</si>
  <si>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</si>
  <si>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</si>
  <si>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</si>
  <si>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</si>
  <si>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</si>
  <si>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</si>
  <si>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</si>
  <si>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</si>
  <si>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</si>
  <si>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</si>
  <si>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</si>
  <si>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</si>
  <si>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</si>
  <si>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</si>
  <si>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</si>
  <si>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</si>
  <si>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</si>
  <si>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</si>
  <si>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</si>
  <si>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</si>
  <si>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</si>
  <si>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</si>
  <si>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</si>
  <si>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</si>
  <si>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</si>
  <si>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</si>
  <si>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</si>
  <si>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</si>
  <si>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</si>
  <si>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</si>
  <si>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</si>
  <si>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</si>
  <si>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</si>
  <si>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</si>
  <si>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</si>
  <si>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</si>
  <si>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</si>
  <si>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</si>
  <si>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</si>
  <si>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</si>
  <si>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</si>
  <si>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</si>
  <si>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</si>
  <si>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</si>
  <si>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</si>
  <si>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</si>
  <si>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</si>
  <si>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</si>
  <si>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</si>
  <si>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</si>
  <si>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</si>
  <si>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</si>
  <si>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</si>
  <si>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</si>
  <si>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</si>
  <si>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</si>
  <si>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</si>
  <si>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</si>
  <si>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</si>
  <si>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</si>
  <si>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</si>
  <si>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</si>
  <si>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</si>
  <si>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</si>
  <si>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</si>
  <si>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</si>
  <si>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</si>
  <si>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</si>
  <si>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</si>
  <si>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</si>
  <si>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</si>
  <si>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</si>
  <si>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</si>
  <si>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</si>
  <si>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</si>
  <si>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</si>
  <si>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</si>
  <si>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</si>
  <si>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</si>
  <si>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</si>
  <si>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</si>
  <si>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</si>
  <si>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</si>
  <si>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</si>
  <si>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</si>
  <si>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</si>
  <si>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</si>
  <si>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</si>
  <si>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</si>
  <si>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</si>
  <si>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</si>
  <si>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</si>
  <si>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</si>
  <si>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</si>
  <si>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</si>
  <si>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</si>
  <si>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</si>
  <si>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</si>
  <si>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</si>
  <si>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</si>
  <si>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</si>
  <si>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</si>
  <si>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</si>
  <si>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</si>
  <si>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</si>
  <si>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</si>
  <si>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</si>
  <si>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</si>
  <si>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</si>
  <si>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</si>
  <si>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</si>
  <si>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</si>
  <si>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</si>
  <si>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</si>
  <si>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</si>
  <si>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</si>
  <si>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</si>
  <si>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</si>
  <si>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</si>
  <si>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</si>
  <si>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</si>
  <si>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</si>
  <si>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</si>
  <si>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</si>
  <si>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</si>
  <si>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</si>
  <si>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</si>
  <si>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</si>
  <si>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</si>
  <si>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</si>
  <si>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</si>
  <si>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</si>
  <si>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</si>
  <si>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</si>
  <si>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</si>
  <si>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</si>
  <si>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</si>
  <si>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</si>
  <si>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</si>
  <si>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</si>
  <si>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</si>
  <si>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</si>
  <si>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</si>
  <si>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</si>
  <si>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</si>
  <si>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</si>
  <si>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</si>
  <si>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</si>
  <si>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</si>
  <si>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</si>
  <si>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</si>
  <si>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</si>
  <si>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</si>
  <si>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</si>
  <si>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</si>
  <si>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</si>
  <si>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</si>
  <si>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</si>
  <si>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</si>
  <si>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</si>
  <si>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</si>
  <si>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</si>
  <si>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</si>
  <si>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</si>
  <si>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</si>
  <si>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</si>
  <si>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</si>
  <si>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</si>
  <si>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</si>
  <si>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</si>
  <si>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</si>
  <si>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</si>
  <si>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</si>
  <si>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</si>
  <si>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</si>
  <si>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</si>
  <si>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</si>
  <si>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</si>
  <si>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</si>
  <si>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</si>
  <si>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</si>
  <si>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</si>
  <si>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</si>
  <si>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</si>
  <si>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</si>
  <si>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</si>
  <si>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</si>
  <si>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</si>
  <si>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</si>
  <si>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</si>
  <si>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</si>
  <si>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</si>
  <si>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</si>
  <si>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</si>
  <si>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</si>
  <si>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</si>
  <si>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</si>
  <si>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</si>
  <si>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</si>
  <si>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</si>
  <si>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</si>
  <si>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</si>
  <si>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</si>
  <si>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</si>
  <si>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</si>
  <si>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</si>
  <si>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</si>
  <si>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</si>
  <si>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</si>
  <si>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</si>
  <si>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</si>
  <si>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</si>
  <si>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</si>
  <si>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</si>
  <si>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</si>
  <si>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</si>
  <si>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</si>
  <si>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</si>
  <si>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</si>
  <si>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</si>
  <si>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</si>
  <si>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</si>
  <si>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</si>
  <si>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</si>
  <si>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</si>
  <si>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</si>
  <si>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</si>
  <si>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</si>
  <si>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</si>
  <si>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</si>
  <si>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</si>
  <si>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</si>
  <si>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</si>
  <si>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</si>
  <si>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</si>
  <si>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</si>
  <si>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</si>
  <si>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</si>
  <si>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</si>
  <si>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</si>
  <si>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</si>
  <si>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</si>
  <si>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</si>
  <si>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</si>
  <si>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</si>
  <si>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</si>
  <si>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</si>
  <si>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</si>
  <si>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</si>
  <si>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</si>
  <si>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</si>
  <si>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</si>
  <si>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</si>
  <si>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</si>
  <si>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</si>
  <si>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</si>
  <si>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</si>
  <si>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</si>
  <si>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</si>
  <si>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</si>
  <si>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</si>
  <si>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</si>
  <si>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</si>
  <si>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</si>
  <si>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</si>
  <si>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</si>
  <si>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</si>
  <si>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</si>
  <si>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</si>
  <si>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</si>
  <si>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</si>
  <si>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</si>
  <si>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</si>
  <si>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</si>
  <si>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</si>
  <si>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</si>
  <si>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</si>
  <si>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</si>
  <si>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</si>
  <si>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</si>
  <si>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</si>
  <si>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</si>
  <si>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</si>
  <si>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</si>
  <si>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</si>
  <si>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</si>
  <si>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</si>
  <si>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</si>
  <si>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</si>
  <si>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</si>
  <si>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</si>
  <si>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</si>
  <si>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</si>
  <si>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</si>
  <si>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</si>
  <si>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</si>
  <si>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</si>
  <si>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</si>
  <si>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</si>
  <si>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</si>
  <si>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</si>
  <si>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</si>
  <si>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</si>
  <si>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</si>
  <si>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</si>
  <si>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</si>
  <si>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</si>
  <si>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</si>
  <si>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</si>
  <si>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</si>
  <si>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</si>
  <si>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</si>
  <si>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</si>
  <si>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</si>
  <si>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</si>
  <si>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</si>
  <si>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</si>
  <si>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</si>
  <si>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</si>
  <si>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</si>
  <si>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</si>
  <si>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</si>
  <si>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</si>
  <si>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</si>
  <si>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</si>
  <si>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</si>
  <si>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</si>
  <si>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</si>
  <si>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</si>
  <si>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</si>
  <si>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</si>
  <si>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</si>
  <si>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</si>
  <si>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</si>
  <si>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</si>
  <si>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</si>
  <si>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</si>
  <si>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</si>
  <si>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</si>
  <si>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</si>
  <si>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</si>
  <si>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</si>
  <si>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</si>
  <si>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</si>
  <si>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</si>
  <si>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</si>
  <si>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</si>
  <si>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</si>
  <si>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</si>
  <si>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</si>
  <si>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</si>
  <si>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</si>
  <si>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</si>
  <si>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</si>
  <si>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</si>
  <si>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</si>
  <si>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</si>
  <si>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</si>
  <si>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</si>
  <si>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</si>
  <si>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</si>
  <si>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</si>
  <si>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</si>
  <si>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</si>
  <si>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</si>
  <si>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</si>
  <si>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</si>
  <si>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</si>
  <si>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</si>
  <si>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</si>
  <si>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</si>
  <si>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</si>
  <si>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</si>
  <si>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</si>
  <si>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</si>
  <si>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</si>
  <si>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</si>
  <si>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</si>
  <si>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</si>
  <si>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</si>
  <si>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</si>
  <si>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</si>
  <si>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</si>
  <si>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</si>
  <si>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</si>
  <si>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</si>
  <si>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</si>
  <si>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</si>
  <si>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</si>
  <si>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</si>
  <si>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</si>
  <si>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</si>
  <si>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</si>
  <si>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</si>
  <si>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</si>
  <si>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</si>
  <si>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</si>
  <si>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</si>
  <si>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</si>
  <si>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</si>
  <si>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</si>
  <si>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</si>
  <si>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</si>
  <si>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</si>
  <si>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</si>
  <si>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</si>
  <si>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</si>
  <si>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</si>
  <si>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</si>
  <si>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</si>
  <si>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</si>
  <si>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</si>
  <si>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</si>
  <si>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</si>
  <si>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</si>
  <si>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</si>
  <si>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</si>
  <si>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</si>
  <si>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</si>
  <si>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</si>
  <si>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</si>
  <si>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</si>
  <si>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</si>
  <si>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</si>
  <si>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</si>
  <si>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</si>
  <si>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</si>
  <si>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</si>
  <si>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</si>
  <si>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</si>
  <si>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</si>
  <si>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</si>
  <si>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</si>
  <si>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</si>
  <si>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</si>
  <si>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</si>
  <si>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</si>
  <si>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</si>
  <si>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</si>
  <si>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</si>
  <si>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</si>
  <si>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</si>
  <si>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</si>
  <si>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</si>
  <si>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</si>
  <si>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</si>
  <si>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</si>
  <si>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</si>
  <si>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</si>
  <si>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</si>
  <si>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</si>
  <si>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</si>
  <si>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</si>
  <si>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</si>
  <si>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</si>
  <si>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</si>
  <si>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</si>
  <si>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</si>
  <si>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</si>
  <si>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</si>
  <si>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</si>
  <si>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</si>
  <si>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</si>
  <si>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</si>
  <si>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</si>
  <si>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</si>
  <si>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</si>
  <si>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</si>
  <si>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</si>
  <si>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</si>
  <si>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</si>
  <si>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</si>
  <si>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</si>
  <si>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</si>
  <si>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</si>
  <si>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</si>
  <si>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</si>
  <si>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</si>
  <si>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</si>
  <si>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</si>
  <si>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</si>
  <si>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</si>
  <si>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</si>
  <si>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</si>
  <si>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</si>
  <si>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</si>
  <si>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</si>
  <si>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</si>
  <si>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</si>
  <si>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</si>
  <si>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</si>
  <si>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</si>
  <si>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</si>
  <si>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</si>
  <si>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</si>
  <si>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</si>
  <si>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</si>
  <si>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</si>
  <si>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</si>
  <si>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</si>
  <si>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</si>
  <si>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</si>
  <si>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</si>
  <si>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</si>
  <si>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</si>
  <si>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</si>
  <si>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</si>
  <si>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</si>
  <si>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</si>
  <si>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</si>
  <si>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</si>
  <si>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</si>
  <si>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</si>
  <si>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</si>
  <si>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</si>
  <si>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</si>
  <si>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</si>
  <si>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</si>
  <si>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</si>
  <si>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</si>
  <si>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</si>
  <si>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</si>
  <si>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</si>
  <si>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</si>
  <si>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</si>
  <si>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</si>
  <si>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</si>
  <si>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</si>
  <si>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</si>
  <si>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</si>
  <si>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</si>
  <si>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</si>
  <si>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</si>
  <si>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</si>
  <si>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</si>
  <si>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</si>
  <si>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</si>
  <si>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</si>
  <si>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</si>
  <si>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</si>
  <si>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</si>
  <si>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</si>
  <si>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</si>
  <si>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</si>
  <si>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</si>
  <si>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</si>
  <si>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</si>
  <si>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</si>
  <si>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</si>
  <si>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</si>
  <si>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</si>
  <si>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</si>
  <si>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</si>
  <si>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</si>
  <si>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</si>
  <si>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</si>
  <si>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</si>
  <si>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</si>
  <si>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</si>
  <si>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</si>
  <si>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</si>
  <si>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</si>
  <si>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</si>
  <si>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</si>
  <si>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</si>
  <si>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</si>
  <si>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</si>
  <si>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</si>
  <si>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</si>
  <si>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</si>
  <si>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</si>
  <si>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</si>
  <si>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</si>
  <si>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</si>
  <si>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</si>
  <si>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</si>
  <si>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</si>
  <si>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</si>
  <si>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</si>
  <si>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</si>
  <si>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</si>
  <si>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</si>
  <si>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</si>
  <si>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</si>
  <si>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</si>
  <si>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</si>
  <si>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</si>
  <si>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</si>
  <si>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</si>
  <si>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</si>
  <si>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</si>
  <si>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</si>
  <si>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</si>
  <si>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</si>
  <si>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</si>
  <si>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</si>
  <si>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</si>
  <si>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</si>
  <si>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</si>
  <si>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</si>
  <si>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</si>
  <si>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</si>
  <si>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</si>
  <si>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</si>
  <si>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</si>
  <si>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</si>
  <si>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</si>
  <si>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</si>
  <si>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</si>
  <si>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</si>
  <si>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</si>
  <si>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</si>
  <si>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</si>
  <si>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</si>
  <si>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</si>
  <si>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</si>
  <si>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</si>
  <si>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</si>
  <si>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</si>
  <si>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</si>
  <si>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</si>
  <si>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</si>
  <si>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</si>
  <si>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</si>
  <si>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</si>
  <si>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</si>
  <si>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</si>
  <si>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</si>
  <si>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</si>
  <si>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</si>
  <si>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</si>
  <si>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</si>
  <si>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</si>
  <si>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</si>
  <si>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</si>
  <si>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</si>
  <si>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</si>
  <si>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</si>
  <si>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</si>
  <si>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</si>
  <si>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</si>
  <si>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</si>
  <si>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</si>
  <si>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</si>
  <si>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</si>
  <si>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</si>
  <si>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</si>
  <si>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</si>
  <si>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</si>
  <si>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</si>
  <si>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</si>
  <si>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</si>
  <si>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</si>
  <si>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</si>
  <si>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</si>
  <si>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</si>
  <si>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</si>
  <si>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</si>
  <si>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</si>
  <si>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</si>
  <si>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</si>
  <si>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</si>
  <si>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</si>
  <si>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</si>
  <si>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</si>
  <si>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</si>
  <si>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</si>
  <si>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</si>
  <si>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</si>
  <si>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</si>
  <si>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</si>
  <si>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</si>
  <si>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</si>
  <si>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</si>
  <si>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</si>
  <si>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</si>
  <si>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</si>
  <si>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</si>
  <si>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</si>
  <si>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</si>
  <si>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</si>
  <si>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</si>
  <si>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</si>
  <si>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</si>
  <si>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</si>
  <si>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</si>
  <si>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</si>
  <si>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</si>
  <si>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</si>
  <si>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</si>
  <si>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</si>
  <si>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</si>
  <si>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</si>
  <si>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</si>
  <si>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</si>
  <si>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</si>
  <si>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</si>
  <si>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</si>
  <si>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</si>
  <si>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</si>
  <si>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</si>
  <si>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</si>
  <si>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</si>
  <si>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</si>
  <si>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</si>
  <si>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</si>
  <si>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</si>
  <si>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</si>
  <si>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</si>
  <si>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</si>
  <si>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</si>
  <si>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</si>
  <si>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</si>
  <si>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</si>
  <si>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</si>
  <si>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</si>
  <si>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</si>
  <si>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</si>
  <si>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</si>
  <si>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</si>
  <si>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</si>
  <si>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</si>
  <si>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</si>
  <si>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</si>
  <si>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</si>
  <si>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</si>
  <si>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</si>
  <si>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</si>
  <si>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</si>
  <si>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</si>
  <si>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</si>
  <si>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</si>
  <si>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</si>
  <si>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</si>
  <si>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</si>
  <si>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</si>
  <si>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</si>
  <si>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</si>
  <si>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</si>
  <si>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</si>
  <si>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</si>
  <si>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</si>
  <si>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</si>
  <si>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</si>
  <si>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</si>
  <si>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</si>
  <si>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</si>
  <si>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</si>
  <si>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</si>
  <si>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</si>
  <si>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</si>
  <si>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</si>
  <si>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</si>
  <si>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</si>
  <si>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</si>
  <si>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</si>
  <si>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</si>
  <si>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</si>
  <si>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</si>
  <si>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</si>
  <si>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</si>
  <si>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</si>
  <si>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</si>
  <si>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</si>
  <si>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</si>
  <si>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</si>
  <si>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</si>
  <si>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</si>
  <si>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</si>
  <si>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</si>
  <si>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</si>
  <si>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</si>
  <si>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</si>
  <si>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</si>
  <si>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</si>
  <si>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</si>
  <si>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</si>
  <si>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</si>
  <si>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</si>
  <si>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</si>
  <si>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</si>
  <si>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</si>
  <si>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</si>
  <si>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</si>
  <si>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</si>
  <si>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</si>
  <si>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</si>
  <si>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</si>
  <si>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</si>
  <si>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</si>
  <si>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</si>
  <si>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</si>
  <si>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</si>
  <si>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</si>
  <si>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</si>
  <si>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</si>
  <si>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</si>
  <si>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</si>
  <si>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</si>
  <si>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</si>
  <si>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</si>
  <si>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</si>
  <si>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</si>
  <si>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</si>
  <si>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</si>
  <si>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</si>
  <si>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</si>
  <si>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</si>
  <si>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</si>
  <si>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</si>
  <si>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</si>
  <si>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</si>
  <si>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</si>
  <si>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</si>
  <si>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</si>
  <si>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</si>
  <si>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</si>
  <si>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</si>
  <si>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</si>
  <si>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</si>
  <si>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</si>
  <si>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</si>
  <si>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</si>
  <si>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</si>
  <si>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</si>
  <si>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</si>
  <si>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</si>
  <si>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</si>
  <si>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</si>
  <si>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</si>
  <si>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</si>
  <si>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</si>
  <si>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</si>
  <si>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</si>
  <si>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</si>
  <si>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</si>
  <si>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</si>
  <si>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</si>
  <si>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</si>
  <si>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</si>
  <si>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</si>
  <si>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</si>
  <si>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</si>
  <si>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</si>
  <si>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</si>
  <si>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</si>
  <si>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</si>
  <si>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</si>
  <si>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</si>
  <si>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</si>
  <si>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</si>
  <si>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</si>
  <si>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</si>
  <si>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</si>
  <si>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</si>
  <si>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</si>
  <si>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</si>
  <si>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</si>
  <si>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</si>
  <si>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</si>
  <si>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</si>
  <si>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</si>
  <si>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</si>
  <si>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</si>
  <si>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</si>
  <si>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</si>
  <si>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</si>
  <si>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</si>
  <si>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</si>
  <si>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</si>
  <si>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</si>
  <si>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</si>
  <si>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</si>
  <si>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</si>
  <si>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</si>
  <si>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</si>
  <si>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</si>
  <si>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</si>
  <si>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</si>
  <si>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</si>
  <si>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</si>
  <si>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</si>
  <si>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</si>
  <si>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</si>
  <si>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</si>
  <si>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</si>
  <si>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</si>
  <si>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</si>
  <si>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</si>
  <si>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</si>
  <si>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</si>
  <si>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</si>
  <si>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</si>
  <si>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</si>
  <si>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</si>
  <si>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</si>
  <si>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</si>
  <si>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</si>
  <si>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</si>
  <si>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</si>
  <si>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</si>
  <si>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</si>
  <si>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</si>
  <si>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</si>
  <si>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</si>
  <si>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</si>
  <si>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</si>
  <si>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</si>
  <si>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</si>
  <si>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</si>
  <si>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</si>
  <si>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</si>
  <si>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</si>
  <si>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</si>
  <si>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</si>
  <si>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</si>
  <si>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</si>
  <si>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</si>
  <si>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</si>
  <si>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</si>
  <si>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</si>
  <si>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</si>
  <si>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</si>
  <si>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</si>
  <si>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</si>
  <si>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</si>
  <si>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</si>
  <si>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</si>
  <si>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</si>
  <si>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</si>
  <si>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</si>
  <si>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</si>
  <si>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</si>
  <si>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</si>
  <si>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</si>
  <si>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</si>
  <si>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</si>
  <si>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</si>
  <si>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</si>
  <si>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</si>
  <si>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</si>
  <si>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</si>
  <si>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</si>
  <si>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</si>
  <si>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</si>
  <si>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</si>
  <si>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</si>
  <si>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</si>
  <si>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</si>
  <si>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</si>
  <si>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</si>
  <si>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</si>
  <si>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</si>
  <si>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</si>
  <si>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</si>
  <si>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</si>
  <si>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</si>
  <si>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</si>
  <si>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</si>
  <si>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</si>
  <si>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</si>
  <si>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</si>
  <si>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</si>
  <si>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</si>
  <si>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</si>
  <si>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</si>
  <si>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</si>
  <si>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</si>
  <si>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</si>
  <si>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</si>
  <si>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</si>
  <si>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</si>
  <si>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</si>
  <si>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</si>
  <si>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</si>
  <si>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</si>
  <si>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</si>
  <si>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</si>
  <si>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</si>
  <si>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</si>
  <si>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</si>
  <si>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</si>
  <si>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</si>
  <si>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</si>
  <si>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</si>
  <si>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</si>
  <si>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</si>
  <si>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</si>
  <si>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</si>
  <si>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</si>
  <si>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</si>
  <si>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</si>
  <si>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</si>
  <si>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</si>
  <si>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</si>
  <si>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</si>
  <si>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</si>
  <si>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</si>
  <si>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</si>
  <si>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</si>
  <si>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</si>
  <si>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</si>
  <si>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</si>
  <si>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</si>
  <si>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</si>
  <si>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</si>
  <si>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</si>
  <si>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</si>
  <si>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</si>
  <si>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</si>
  <si>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</si>
  <si>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</si>
  <si>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</si>
  <si>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</si>
  <si>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</si>
  <si>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</si>
  <si>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</si>
  <si>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</si>
  <si>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</si>
  <si>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</si>
  <si>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</si>
  <si>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</si>
  <si>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</si>
  <si>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</si>
  <si>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</si>
  <si>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</si>
  <si>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</si>
  <si>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</si>
  <si>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</si>
  <si>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</si>
  <si>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</si>
  <si>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</si>
  <si>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</si>
  <si>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</si>
  <si>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</si>
  <si>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</si>
  <si>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</si>
  <si>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</si>
  <si>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</si>
  <si>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</si>
  <si>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</si>
  <si>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</si>
  <si>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</si>
  <si>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</si>
  <si>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</si>
  <si>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</si>
  <si>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</si>
  <si>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</si>
  <si>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</si>
  <si>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</si>
  <si>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</si>
  <si>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</si>
  <si>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</si>
  <si>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</si>
  <si>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</si>
  <si>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</si>
  <si>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</si>
  <si>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</si>
  <si>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</si>
  <si>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</si>
  <si>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</si>
  <si>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</si>
  <si>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</si>
  <si>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</si>
  <si>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</si>
  <si>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</si>
  <si>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</si>
  <si>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</si>
  <si>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</si>
  <si>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</si>
  <si>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</si>
  <si>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</si>
  <si>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</si>
  <si>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</si>
  <si>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</si>
  <si>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</si>
  <si>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</si>
  <si>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</si>
  <si>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</si>
  <si>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</si>
  <si>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</si>
  <si>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</si>
  <si>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</si>
  <si>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</si>
  <si>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</si>
  <si>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</si>
  <si>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</si>
  <si>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</si>
  <si>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</si>
  <si>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</si>
  <si>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</si>
  <si>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</si>
  <si>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</si>
  <si>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</si>
  <si>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</si>
  <si>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</si>
  <si>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</si>
  <si>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</si>
  <si>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</si>
  <si>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</si>
  <si>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</si>
  <si>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</si>
  <si>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</si>
  <si>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</si>
  <si>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</si>
  <si>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</si>
  <si>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</si>
  <si>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</si>
  <si>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</si>
  <si>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</si>
  <si>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</si>
  <si>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</si>
  <si>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</si>
  <si>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</si>
  <si>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</si>
  <si>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</si>
  <si>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</si>
  <si>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</si>
  <si>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</si>
  <si>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</si>
  <si>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</si>
  <si>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</si>
  <si>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</si>
  <si>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</si>
  <si>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</si>
  <si>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</si>
  <si>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</si>
  <si>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</si>
  <si>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</si>
  <si>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</si>
  <si>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</si>
  <si>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</si>
  <si>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</si>
  <si>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</si>
  <si>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</si>
  <si>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</si>
  <si>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</si>
  <si>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</si>
  <si>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</si>
  <si>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</si>
  <si>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</si>
  <si>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</si>
  <si>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</si>
  <si>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</si>
  <si>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</si>
  <si>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</si>
  <si>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</si>
  <si>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</si>
  <si>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</si>
  <si>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</si>
  <si>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</si>
  <si>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</si>
  <si>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</si>
  <si>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</si>
  <si>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</si>
  <si>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</si>
  <si>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</si>
  <si>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</si>
  <si>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</si>
  <si>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</si>
  <si>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</si>
  <si>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</si>
  <si>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</si>
  <si>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</si>
  <si>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</si>
  <si>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</si>
  <si>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</si>
  <si>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</si>
  <si>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</si>
  <si>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</si>
  <si>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</si>
  <si>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</si>
  <si>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</si>
  <si>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</si>
  <si>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</si>
  <si>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</si>
  <si>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</si>
  <si>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</si>
  <si>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</si>
  <si>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</si>
  <si>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</si>
  <si>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</si>
  <si>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</si>
  <si>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</si>
  <si>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</si>
  <si>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</si>
  <si>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</si>
  <si>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</si>
  <si>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</si>
  <si>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</si>
  <si>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</si>
  <si>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</si>
  <si>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</si>
  <si>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</si>
  <si>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</si>
  <si>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</si>
  <si>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</si>
  <si>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</si>
  <si>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</si>
  <si>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</si>
  <si>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</si>
  <si>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</si>
  <si>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</si>
  <si>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</si>
  <si>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</si>
  <si>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</si>
  <si>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</si>
  <si>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</si>
  <si>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</si>
  <si>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</si>
  <si>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</si>
  <si>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</si>
  <si>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</si>
  <si>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</si>
  <si>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</si>
  <si>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</si>
  <si>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</si>
  <si>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</si>
  <si>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</si>
  <si>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</si>
  <si>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</si>
  <si>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</si>
  <si>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</si>
  <si>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</si>
  <si>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</si>
  <si>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</si>
  <si>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</si>
  <si>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</si>
  <si>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</si>
  <si>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</si>
  <si>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</si>
  <si>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</si>
  <si>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</si>
  <si>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</si>
  <si>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</si>
  <si>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</si>
  <si>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</si>
  <si>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</si>
  <si>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</si>
  <si>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</si>
  <si>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</si>
  <si>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</si>
  <si>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</si>
  <si>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</si>
  <si>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</si>
  <si>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</si>
  <si>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</si>
  <si>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</si>
  <si>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</si>
  <si>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</si>
  <si>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</si>
  <si>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</si>
  <si>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</si>
  <si>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</si>
  <si>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</si>
  <si>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</si>
  <si>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</si>
  <si>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</si>
  <si>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</si>
  <si>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</si>
  <si>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</si>
  <si>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</si>
  <si>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</si>
  <si>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</si>
  <si>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</si>
  <si>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</si>
  <si>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</si>
  <si>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</si>
  <si>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</si>
  <si>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</si>
  <si>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</si>
  <si>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</si>
  <si>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</si>
  <si>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</si>
  <si>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</si>
  <si>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</si>
  <si>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</si>
  <si>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</si>
  <si>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</si>
  <si>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</si>
  <si>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</si>
  <si>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</si>
  <si>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</si>
  <si>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</si>
  <si>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</si>
  <si>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</si>
  <si>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</si>
  <si>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</si>
  <si>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</si>
  <si>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</si>
  <si>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</si>
  <si>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</si>
  <si>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</si>
  <si>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</si>
  <si>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</si>
  <si>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</si>
  <si>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</si>
  <si>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</si>
  <si>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</si>
  <si>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</si>
  <si>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</si>
  <si>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</si>
  <si>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</si>
  <si>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</si>
  <si>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</si>
  <si>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</si>
  <si>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</si>
  <si>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</si>
  <si>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</si>
  <si>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</si>
  <si>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</si>
  <si>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</si>
  <si>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</si>
  <si>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</si>
  <si>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</si>
  <si>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</si>
  <si>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</si>
  <si>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</si>
  <si>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</si>
  <si>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</si>
  <si>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</si>
  <si>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</si>
  <si>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</si>
  <si>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</si>
  <si>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</si>
  <si>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</si>
  <si>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</si>
  <si>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</si>
  <si>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</si>
  <si>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</si>
  <si>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</si>
  <si>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</si>
  <si>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</si>
  <si>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</si>
  <si>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</si>
  <si>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</si>
  <si>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</si>
  <si>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</si>
  <si>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</si>
  <si>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</si>
  <si>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</si>
  <si>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</si>
  <si>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</si>
  <si>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</si>
  <si>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</si>
  <si>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</si>
  <si>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</si>
  <si>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</si>
  <si>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</si>
  <si>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</si>
  <si>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</si>
  <si>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</si>
  <si>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</si>
  <si>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</si>
  <si>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</si>
  <si>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</si>
  <si>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</si>
  <si>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</si>
  <si>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</si>
  <si>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</si>
  <si>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</si>
  <si>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</si>
  <si>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</si>
  <si>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</si>
  <si>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</si>
  <si>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</si>
  <si>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</si>
  <si>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</si>
  <si>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</si>
  <si>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</si>
  <si>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</si>
  <si>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</si>
  <si>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</si>
  <si>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</si>
  <si>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</si>
  <si>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</si>
  <si>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</si>
  <si>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</si>
  <si>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</si>
  <si>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</si>
  <si>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</si>
  <si>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</si>
  <si>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</si>
  <si>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</si>
  <si>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</si>
  <si>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</si>
  <si>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</si>
  <si>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</si>
  <si>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</si>
  <si>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</si>
  <si>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</si>
  <si>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</si>
  <si>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</si>
  <si>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</si>
  <si>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</si>
  <si>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</si>
  <si>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</si>
  <si>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</si>
  <si>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</si>
  <si>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</si>
  <si>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</si>
  <si>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</si>
  <si>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</si>
  <si>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</si>
  <si>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</si>
  <si>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</si>
  <si>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</si>
  <si>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</si>
  <si>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</si>
  <si>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</si>
  <si>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</si>
  <si>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</si>
  <si>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</si>
  <si>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</si>
  <si>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</si>
  <si>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</si>
  <si>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</si>
  <si>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</si>
  <si>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</si>
  <si>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</si>
  <si>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</si>
  <si>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</si>
  <si>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</si>
  <si>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</si>
  <si>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</si>
  <si>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</si>
  <si>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</si>
  <si>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</si>
  <si>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</si>
  <si>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</si>
  <si>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</si>
  <si>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</si>
  <si>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</si>
  <si>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</si>
  <si>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</si>
  <si>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</si>
  <si>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</si>
  <si>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</si>
  <si>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</si>
  <si>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</si>
  <si>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</si>
  <si>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</si>
  <si>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</si>
  <si>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</si>
  <si>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</si>
  <si>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</si>
  <si>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</si>
  <si>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</si>
  <si>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</si>
  <si>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</si>
  <si>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</si>
  <si>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</si>
  <si>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</si>
  <si>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</si>
  <si>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</si>
  <si>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</si>
  <si>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</si>
  <si>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</si>
  <si>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</si>
  <si>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</si>
  <si>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</si>
  <si>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</si>
  <si>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</si>
  <si>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</si>
  <si>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</si>
  <si>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</si>
  <si>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</si>
  <si>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</si>
  <si>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</si>
  <si>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</si>
  <si>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</si>
  <si>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</si>
  <si>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</si>
  <si>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</si>
  <si>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</si>
  <si>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</si>
  <si>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</si>
  <si>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</si>
  <si>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</si>
  <si>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</si>
  <si>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</si>
  <si>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</si>
  <si>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</si>
  <si>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</si>
  <si>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</si>
  <si>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</si>
  <si>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</si>
  <si>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</si>
  <si>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</si>
  <si>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</si>
  <si>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</si>
  <si>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</si>
  <si>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</si>
  <si>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</si>
  <si>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</si>
  <si>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</si>
  <si>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</si>
  <si>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</si>
  <si>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</si>
  <si>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</si>
  <si>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</si>
  <si>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</si>
  <si>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</si>
  <si>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</si>
  <si>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</si>
  <si>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</si>
  <si>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</si>
  <si>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</si>
  <si>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</si>
  <si>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</si>
  <si>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</si>
  <si>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</si>
  <si>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</si>
  <si>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</si>
  <si>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</si>
  <si>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</si>
  <si>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</si>
  <si>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</si>
  <si>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</si>
  <si>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</si>
  <si>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</si>
  <si>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</si>
  <si>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</si>
  <si>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</si>
  <si>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</si>
  <si>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</si>
  <si>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</si>
  <si>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</si>
  <si>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</si>
  <si>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</si>
  <si>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</si>
  <si>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</si>
  <si>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</si>
  <si>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</si>
  <si>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</si>
  <si>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</si>
  <si>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</si>
  <si>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</si>
  <si>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</si>
  <si>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</si>
  <si>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</si>
  <si>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</si>
  <si>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</si>
  <si>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</si>
  <si>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</si>
  <si>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</si>
  <si>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</si>
  <si>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</si>
  <si>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</si>
  <si>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</si>
  <si>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</si>
  <si>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</si>
  <si>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</si>
  <si>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</si>
  <si>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</si>
  <si>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</si>
  <si>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</si>
  <si>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</si>
  <si>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</si>
  <si>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</si>
  <si>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</si>
  <si>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</si>
  <si>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</si>
  <si>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</si>
  <si>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</si>
  <si>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</si>
  <si>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</si>
  <si>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</si>
  <si>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</si>
  <si>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</si>
  <si>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</si>
  <si>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</si>
  <si>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</si>
  <si>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</si>
  <si>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</si>
  <si>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</si>
  <si>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</si>
  <si>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</si>
  <si>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</si>
  <si>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</si>
  <si>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</si>
  <si>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</si>
  <si>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</si>
  <si>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</si>
  <si>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</si>
  <si>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</si>
  <si>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</si>
  <si>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</si>
  <si>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</si>
  <si>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</si>
  <si>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</si>
  <si>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</si>
  <si>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</si>
  <si>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</si>
  <si>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</si>
  <si>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</si>
  <si>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</si>
  <si>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</si>
  <si>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</si>
  <si>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</si>
  <si>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</si>
  <si>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</si>
  <si>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</si>
  <si>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</si>
  <si>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</si>
  <si>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</si>
  <si>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</si>
  <si>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</si>
  <si>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</si>
  <si>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</si>
  <si>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</si>
  <si>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</si>
  <si>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</si>
  <si>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</si>
  <si>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</si>
  <si>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</si>
  <si>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</si>
  <si>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</si>
  <si>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</si>
  <si>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</si>
  <si>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</si>
  <si>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</si>
  <si>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</si>
  <si>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</si>
  <si>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</si>
  <si>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</si>
  <si>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</si>
  <si>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</si>
  <si>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</si>
  <si>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</si>
  <si>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</si>
  <si>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</si>
  <si>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</si>
  <si>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</si>
  <si>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</si>
  <si>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</si>
  <si>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</si>
  <si>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</si>
  <si>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</si>
  <si>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</si>
  <si>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</si>
  <si>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</si>
  <si>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</si>
  <si>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</si>
  <si>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</si>
  <si>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</si>
  <si>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</si>
  <si>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</si>
  <si>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</si>
  <si>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</si>
  <si>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</si>
  <si>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</si>
  <si>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</si>
  <si>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</si>
  <si>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</si>
  <si>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</si>
  <si>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</si>
  <si>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</si>
  <si>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</si>
  <si>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</si>
  <si>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</si>
  <si>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</si>
  <si>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</si>
  <si>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</si>
  <si>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</si>
  <si>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</si>
  <si>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</si>
  <si>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</si>
  <si>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</si>
  <si>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</si>
  <si>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</si>
  <si>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</si>
  <si>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</si>
  <si>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</si>
  <si>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</si>
  <si>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</si>
  <si>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</si>
  <si>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</si>
  <si>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</si>
  <si>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</si>
  <si>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</si>
  <si>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</si>
  <si>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</si>
  <si>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</si>
  <si>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</si>
  <si>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</si>
  <si>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</si>
  <si>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</si>
  <si>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</si>
  <si>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</si>
  <si>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</si>
  <si>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</si>
  <si>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</si>
  <si>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</si>
  <si>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</si>
  <si>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</si>
  <si>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</si>
  <si>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</si>
  <si>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</si>
  <si>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</si>
  <si>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</si>
  <si>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</si>
  <si>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</si>
  <si>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</si>
  <si>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</si>
  <si>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</si>
  <si>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</si>
  <si>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</si>
  <si>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</si>
  <si>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</si>
  <si>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</si>
  <si>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</si>
  <si>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</si>
  <si>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</si>
  <si>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</si>
  <si>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</si>
  <si>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</si>
  <si>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</si>
  <si>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</si>
  <si>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</si>
  <si>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</si>
  <si>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</si>
  <si>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</si>
  <si>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</si>
  <si>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</si>
  <si>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</si>
  <si>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</si>
  <si>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</si>
  <si>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</si>
  <si>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</si>
  <si>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</si>
  <si>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</si>
  <si>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</si>
  <si>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</si>
  <si>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</si>
  <si>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</si>
  <si>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</si>
  <si>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</si>
  <si>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</si>
  <si>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</si>
  <si>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</si>
  <si>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</si>
  <si>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</si>
  <si>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</si>
  <si>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</si>
  <si>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</si>
  <si>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</si>
  <si>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</si>
  <si>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</si>
  <si>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</si>
  <si>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</si>
  <si>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</si>
  <si>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</si>
  <si>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</si>
  <si>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</si>
  <si>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</si>
  <si>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</si>
  <si>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</si>
  <si>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</si>
  <si>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</si>
  <si>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</si>
  <si>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</si>
  <si>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</si>
  <si>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</si>
  <si>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</si>
  <si>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</si>
  <si>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</si>
  <si>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</si>
  <si>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</si>
  <si>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</si>
  <si>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</si>
  <si>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</si>
  <si>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</si>
  <si>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</si>
  <si>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</si>
  <si>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</si>
  <si>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</si>
  <si>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</si>
  <si>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</si>
  <si>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</si>
  <si>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</si>
  <si>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</si>
  <si>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</si>
  <si>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</si>
  <si>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</si>
  <si>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</si>
  <si>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</si>
  <si>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</si>
  <si>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</si>
  <si>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</si>
  <si>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</si>
  <si>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</si>
  <si>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</si>
  <si>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</si>
  <si>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</si>
  <si>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</si>
  <si>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</si>
  <si>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</si>
  <si>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</si>
  <si>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</si>
  <si>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</si>
  <si>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</si>
  <si>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</si>
  <si>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</si>
  <si>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</si>
  <si>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</si>
  <si>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</si>
  <si>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</si>
  <si>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</si>
  <si>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</si>
  <si>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</si>
  <si>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</si>
  <si>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</si>
  <si>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</si>
  <si>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</si>
  <si>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</si>
  <si>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</si>
  <si>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</si>
  <si>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</si>
  <si>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</si>
  <si>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</si>
  <si>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</si>
  <si>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</si>
  <si>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</si>
  <si>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</si>
  <si>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</si>
  <si>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</si>
  <si>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</si>
  <si>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</si>
  <si>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</si>
  <si>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</si>
  <si>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</si>
  <si>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</si>
  <si>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</si>
  <si>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</si>
  <si>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</si>
  <si>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</si>
  <si>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</si>
  <si>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</si>
  <si>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</si>
  <si>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</si>
  <si>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</si>
  <si>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</si>
  <si>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</si>
  <si>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</si>
  <si>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</si>
  <si>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</si>
  <si>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</si>
  <si>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</si>
  <si>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</si>
  <si>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</si>
  <si>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</si>
  <si>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</si>
  <si>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</si>
  <si>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</si>
  <si>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</si>
  <si>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</si>
  <si>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</si>
  <si>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</si>
  <si>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</si>
  <si>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</si>
  <si>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</si>
  <si>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</si>
  <si>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</si>
  <si>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</si>
  <si>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</si>
  <si>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</si>
  <si>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</si>
  <si>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</si>
  <si>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</si>
  <si>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</si>
  <si>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</si>
  <si>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</si>
  <si>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</si>
  <si>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</si>
  <si>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</si>
  <si>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</si>
  <si>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</si>
  <si>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</si>
  <si>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</si>
  <si>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</si>
  <si>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</si>
  <si>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</si>
  <si>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</si>
  <si>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</si>
  <si>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</si>
  <si>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</si>
  <si>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</si>
  <si>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</si>
  <si>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</si>
  <si>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</si>
  <si>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</si>
  <si>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</si>
  <si>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</si>
  <si>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</si>
  <si>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</si>
  <si>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</si>
  <si>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</si>
  <si>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</si>
  <si>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</si>
  <si>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</si>
  <si>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</si>
  <si>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</si>
  <si>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</si>
  <si>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</si>
  <si>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</si>
  <si>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</si>
  <si>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</si>
  <si>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</si>
  <si>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</si>
  <si>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</si>
  <si>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</si>
  <si>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</si>
  <si>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</si>
  <si>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</si>
  <si>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</si>
  <si>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</si>
  <si>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</si>
  <si>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</si>
  <si>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</si>
  <si>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</si>
  <si>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</si>
  <si>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</si>
  <si>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</si>
  <si>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</si>
  <si>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</si>
  <si>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</si>
  <si>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</si>
  <si>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</si>
  <si>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</si>
  <si>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</si>
  <si>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</si>
  <si>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</si>
  <si>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</si>
  <si>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</si>
  <si>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</si>
  <si>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</si>
  <si>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</si>
  <si>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</si>
  <si>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</si>
  <si>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</si>
  <si>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</si>
  <si>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</si>
  <si>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</si>
  <si>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</si>
  <si>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</si>
  <si>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</si>
  <si>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</si>
  <si>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</si>
  <si>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</si>
  <si>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</si>
  <si>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</si>
  <si>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</si>
  <si>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</si>
  <si>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</si>
  <si>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</si>
  <si>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</si>
  <si>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</si>
  <si>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</si>
  <si>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</si>
  <si>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</si>
  <si>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</si>
  <si>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</si>
  <si>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</si>
  <si>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</si>
  <si>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</si>
  <si>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</si>
  <si>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</si>
  <si>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</si>
  <si>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</si>
  <si>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</si>
  <si>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</si>
  <si>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</si>
  <si>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</si>
  <si>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</si>
  <si>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</si>
  <si>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</si>
  <si>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</si>
  <si>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</si>
  <si>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</si>
  <si>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</si>
  <si>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</si>
  <si>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</si>
  <si>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</si>
  <si>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</si>
  <si>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</si>
  <si>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</si>
  <si>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</si>
  <si>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</si>
  <si>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</si>
  <si>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</si>
  <si>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</si>
  <si>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</si>
  <si>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</si>
  <si>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</si>
  <si>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</si>
  <si>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</si>
  <si>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</si>
  <si>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</si>
  <si>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</si>
  <si>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</si>
  <si>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</si>
  <si>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</si>
  <si>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</si>
  <si>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</si>
  <si>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</si>
  <si>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</si>
  <si>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</si>
  <si>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</si>
  <si>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</si>
  <si>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</si>
  <si>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</si>
  <si>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</si>
  <si>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</si>
  <si>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</si>
  <si>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</si>
  <si>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</si>
  <si>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</si>
  <si>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</si>
  <si>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</si>
  <si>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</si>
  <si>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</si>
  <si>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</si>
  <si>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</si>
  <si>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</si>
  <si>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</si>
  <si>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</si>
  <si>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</si>
  <si>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</si>
  <si>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</si>
  <si>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</si>
  <si>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</si>
  <si>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</si>
  <si>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</si>
  <si>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</si>
  <si>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</si>
  <si>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</si>
  <si>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</si>
  <si>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</si>
  <si>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</si>
  <si>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</si>
  <si>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</si>
  <si>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</si>
  <si>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</si>
  <si>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</si>
  <si>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</si>
  <si>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</si>
  <si>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</si>
  <si>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</si>
  <si>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</si>
  <si>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</si>
  <si>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</si>
  <si>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</si>
  <si>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</si>
  <si>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</si>
  <si>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</si>
  <si>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</si>
  <si>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</si>
  <si>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</si>
  <si>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</si>
  <si>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</si>
  <si>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</si>
  <si>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</si>
  <si>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</si>
  <si>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</si>
  <si>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</si>
  <si>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</si>
  <si>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</si>
  <si>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</si>
  <si>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</si>
  <si>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</si>
  <si>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</si>
  <si>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</si>
  <si>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</si>
  <si>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</si>
  <si>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</si>
  <si>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</si>
  <si>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</si>
  <si>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</si>
  <si>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</si>
  <si>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</si>
  <si>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</si>
  <si>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</si>
  <si>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</si>
  <si>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</si>
  <si>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</si>
  <si>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</si>
  <si>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</si>
  <si>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</si>
  <si>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</si>
  <si>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</si>
  <si>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</si>
  <si>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</si>
  <si>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</si>
  <si>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</si>
  <si>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</si>
  <si>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</si>
  <si>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</si>
  <si>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</si>
  <si>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</si>
  <si>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</si>
  <si>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</si>
  <si>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</si>
  <si>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</si>
  <si>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</si>
  <si>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</si>
  <si>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</si>
  <si>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</si>
  <si>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</si>
  <si>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</si>
  <si>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</si>
  <si>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</si>
  <si>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</si>
  <si>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</si>
  <si>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</si>
  <si>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</si>
  <si>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</si>
  <si>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</si>
  <si>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</si>
  <si>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</si>
  <si>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</si>
  <si>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</si>
  <si>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</si>
  <si>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</si>
  <si>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</si>
  <si>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</si>
  <si>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</si>
  <si>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</si>
  <si>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</si>
  <si>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</si>
  <si>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</si>
  <si>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</si>
  <si>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</si>
  <si>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</si>
  <si>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</si>
  <si>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</si>
  <si>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</si>
  <si>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</si>
  <si>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</si>
  <si>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</si>
  <si>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</si>
  <si>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</si>
  <si>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</si>
  <si>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</si>
  <si>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</si>
  <si>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</si>
  <si>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</si>
  <si>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</si>
  <si>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</si>
  <si>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</si>
  <si>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</si>
  <si>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</si>
  <si>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</si>
  <si>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</si>
  <si>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</si>
  <si>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</si>
  <si>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</si>
  <si>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</si>
  <si>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</si>
  <si>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</si>
  <si>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</si>
  <si>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</si>
  <si>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</si>
  <si>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</si>
  <si>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</si>
  <si>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</si>
  <si>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</si>
  <si>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</si>
  <si>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</si>
  <si>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</si>
  <si>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</si>
  <si>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</si>
  <si>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</si>
  <si>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</si>
  <si>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</si>
  <si>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</si>
  <si>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</si>
  <si>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</si>
  <si>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</si>
  <si>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</si>
  <si>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</si>
  <si>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</si>
  <si>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</si>
  <si>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</si>
  <si>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</si>
  <si>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</si>
  <si>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</si>
  <si>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</si>
  <si>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</si>
  <si>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</si>
  <si>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</si>
  <si>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</si>
  <si>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</si>
  <si>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</si>
  <si>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</si>
  <si>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</si>
  <si>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</si>
  <si>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</si>
  <si>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</si>
  <si>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</si>
  <si>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</si>
  <si>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</si>
  <si>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</si>
  <si>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</si>
  <si>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</si>
  <si>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</si>
  <si>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</si>
  <si>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</si>
  <si>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</si>
  <si>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</si>
  <si>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</si>
  <si>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</si>
  <si>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</si>
  <si>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</si>
  <si>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</si>
  <si>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</si>
  <si>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</si>
  <si>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</si>
  <si>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</si>
  <si>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</si>
  <si>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</si>
  <si>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</si>
  <si>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</si>
  <si>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</si>
  <si>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</si>
  <si>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</si>
  <si>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</si>
  <si>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</si>
  <si>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</si>
  <si>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</si>
  <si>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</si>
  <si>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</si>
  <si>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</si>
  <si>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</si>
  <si>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</si>
  <si>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</si>
  <si>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</si>
  <si>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</si>
  <si>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</si>
  <si>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</si>
  <si>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</si>
  <si>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</si>
  <si>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</si>
  <si>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</si>
  <si>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</si>
  <si>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</si>
  <si>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</si>
  <si>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</si>
  <si>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</si>
  <si>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</si>
  <si>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</si>
  <si>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</si>
  <si>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</si>
  <si>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</si>
  <si>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</si>
  <si>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</si>
  <si>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</si>
  <si>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</si>
  <si>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</si>
  <si>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</si>
  <si>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</si>
  <si>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</si>
  <si>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</si>
  <si>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</si>
  <si>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</si>
  <si>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</si>
  <si>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</si>
  <si>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</si>
  <si>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</si>
  <si>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</si>
  <si>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</si>
  <si>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</si>
  <si>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</si>
  <si>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</si>
  <si>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</si>
  <si>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</si>
  <si>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</si>
  <si>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</si>
  <si>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</si>
  <si>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</si>
  <si>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</si>
  <si>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</si>
  <si>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</si>
  <si>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</si>
  <si>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</si>
  <si>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</si>
  <si>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</si>
  <si>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</si>
  <si>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</si>
  <si>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</si>
  <si>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</si>
  <si>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</si>
  <si>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</si>
  <si>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</si>
  <si>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</si>
  <si>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</si>
  <si>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</si>
  <si>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</si>
  <si>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</si>
  <si>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</si>
  <si>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</si>
  <si>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</si>
  <si>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</si>
  <si>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</si>
  <si>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</si>
  <si>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</si>
  <si>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</si>
  <si>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</si>
  <si>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</si>
  <si>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</si>
  <si>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</si>
  <si>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</si>
  <si>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</si>
  <si>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</si>
  <si>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</si>
  <si>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</si>
  <si>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</si>
  <si>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</si>
  <si>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</si>
  <si>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</si>
  <si>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</si>
  <si>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</si>
  <si>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</si>
  <si>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</si>
  <si>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</si>
  <si>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</si>
  <si>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</si>
  <si>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</si>
  <si>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</si>
  <si>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</si>
  <si>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</si>
  <si>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</si>
  <si>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</si>
  <si>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</si>
  <si>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</si>
  <si>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</si>
  <si>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</si>
  <si>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</si>
  <si>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</si>
  <si>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</si>
  <si>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</si>
  <si>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</si>
  <si>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</si>
  <si>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</si>
  <si>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</si>
  <si>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</si>
  <si>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</si>
  <si>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</si>
  <si>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</si>
  <si>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</si>
  <si>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</si>
  <si>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</si>
  <si>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</si>
  <si>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</si>
  <si>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</si>
  <si>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</si>
  <si>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</si>
  <si>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</si>
  <si>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</si>
  <si>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</si>
  <si>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</si>
  <si>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</si>
  <si>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</si>
  <si>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</si>
  <si>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</si>
  <si>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</si>
  <si>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</si>
  <si>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</si>
  <si>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</si>
  <si>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</si>
  <si>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</si>
  <si>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</si>
  <si>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</si>
  <si>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</si>
  <si>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</si>
  <si>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</si>
  <si>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</si>
  <si>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</si>
  <si>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</si>
  <si>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</si>
  <si>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</si>
  <si>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</si>
  <si>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</si>
  <si>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</si>
  <si>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</si>
  <si>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</si>
  <si>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</si>
  <si>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</si>
  <si>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</si>
  <si>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</si>
  <si>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</si>
  <si>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</si>
  <si>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</si>
  <si>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</si>
  <si>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</si>
  <si>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</si>
  <si>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</si>
  <si>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</si>
  <si>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</si>
  <si>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</si>
  <si>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</si>
  <si>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</si>
  <si>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</si>
  <si>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</si>
  <si>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</si>
  <si>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</si>
  <si>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</si>
  <si>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</si>
  <si>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</si>
  <si>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</si>
  <si>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</si>
  <si>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</si>
  <si>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</si>
  <si>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</si>
  <si>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</si>
  <si>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</si>
  <si>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</si>
  <si>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</si>
  <si>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</si>
  <si>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</si>
  <si>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</si>
  <si>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</si>
  <si>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</si>
  <si>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</si>
  <si>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</si>
  <si>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</si>
  <si>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</si>
  <si>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</si>
  <si>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</si>
  <si>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</si>
  <si>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</si>
  <si>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</si>
  <si>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</si>
  <si>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</si>
  <si>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</si>
  <si>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</si>
  <si>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</si>
  <si>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</si>
  <si>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</si>
  <si>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</si>
  <si>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</si>
  <si>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</si>
  <si>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</si>
  <si>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</si>
  <si>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</si>
  <si>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</si>
  <si>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</si>
  <si>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</si>
  <si>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</si>
  <si>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</si>
  <si>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</si>
  <si>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</si>
  <si>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</si>
  <si>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</si>
  <si>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</si>
  <si>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</si>
  <si>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</si>
  <si>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</si>
  <si>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</si>
  <si>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</si>
  <si>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</si>
  <si>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</si>
  <si>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</si>
  <si>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</si>
  <si>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</si>
  <si>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</si>
  <si>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</si>
  <si>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</si>
  <si>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</si>
  <si>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</si>
  <si>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</si>
  <si>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</si>
  <si>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</si>
  <si>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</si>
  <si>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</si>
  <si>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</si>
  <si>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</si>
  <si>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</si>
  <si>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</si>
  <si>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</si>
  <si>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</si>
  <si>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</si>
  <si>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</si>
  <si>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</si>
  <si>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</si>
  <si>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</si>
  <si>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</si>
  <si>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</si>
  <si>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</si>
  <si>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</si>
  <si>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</si>
  <si>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</si>
  <si>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</si>
  <si>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</si>
  <si>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</si>
  <si>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</si>
  <si>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</si>
  <si>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</si>
  <si>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</si>
  <si>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</si>
  <si>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</si>
  <si>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</si>
  <si>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</si>
  <si>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</si>
  <si>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</si>
  <si>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</si>
  <si>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</si>
  <si>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</si>
  <si>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</si>
  <si>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</si>
  <si>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</si>
  <si>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</si>
  <si>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</si>
  <si>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</si>
  <si>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</si>
  <si>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</si>
  <si>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</si>
  <si>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</si>
  <si>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</si>
  <si>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</si>
  <si>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</si>
  <si>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</si>
  <si>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</si>
  <si>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</si>
  <si>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</si>
  <si>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</si>
  <si>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</si>
  <si>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</si>
  <si>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</si>
  <si>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</si>
  <si>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</si>
  <si>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</si>
  <si>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</si>
  <si>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</si>
  <si>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</si>
  <si>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</si>
  <si>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</si>
  <si>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</si>
  <si>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</si>
  <si>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</si>
  <si>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</si>
  <si>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</si>
  <si>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</si>
  <si>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</si>
  <si>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</si>
  <si>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</si>
  <si>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</si>
  <si>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</si>
  <si>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</si>
  <si>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</si>
  <si>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</si>
  <si>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</si>
  <si>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</si>
  <si>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</si>
  <si>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</si>
  <si>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</si>
  <si>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</si>
  <si>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</si>
  <si>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</si>
  <si>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</si>
  <si>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</si>
  <si>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</si>
  <si>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</si>
  <si>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</si>
  <si>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</si>
  <si>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</si>
  <si>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</si>
  <si>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</si>
  <si>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</si>
  <si>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</si>
  <si>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</si>
  <si>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</si>
  <si>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</si>
  <si>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</si>
  <si>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</si>
  <si>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</si>
  <si>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</si>
  <si>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</si>
  <si>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</si>
  <si>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</si>
  <si>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</si>
  <si>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</si>
  <si>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</si>
  <si>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</si>
  <si>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</si>
  <si>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</si>
  <si>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</si>
  <si>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</si>
  <si>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</si>
  <si>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</si>
  <si>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</si>
  <si>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</si>
  <si>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</si>
  <si>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</si>
  <si>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</si>
  <si>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</si>
  <si>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</si>
  <si>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</si>
  <si>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</si>
  <si>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</si>
  <si>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</si>
  <si>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</si>
  <si>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</si>
  <si>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</si>
  <si>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</si>
  <si>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</si>
  <si>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</si>
  <si>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</si>
  <si>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</si>
  <si>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</si>
  <si>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</si>
  <si>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</si>
  <si>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</si>
  <si>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</si>
  <si>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</si>
  <si>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</si>
  <si>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</si>
  <si>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</si>
  <si>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</si>
  <si>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</si>
  <si>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</si>
  <si>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</si>
  <si>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</si>
  <si>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</si>
  <si>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</si>
  <si>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</si>
  <si>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</si>
  <si>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</si>
  <si>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</si>
  <si>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</si>
  <si>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</si>
  <si>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</si>
  <si>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</si>
  <si>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</si>
  <si>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</si>
  <si>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</si>
  <si>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</si>
  <si>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</si>
  <si>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</si>
  <si>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</si>
  <si>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</si>
  <si>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</si>
  <si>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</si>
  <si>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</si>
  <si>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</si>
  <si>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</si>
  <si>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</si>
  <si>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</si>
  <si>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</si>
  <si>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</si>
  <si>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</si>
  <si>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</si>
  <si>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</si>
  <si>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</si>
  <si>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</si>
  <si>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</si>
  <si>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</si>
  <si>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</si>
  <si>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</si>
  <si>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</si>
  <si>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</si>
  <si>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</si>
  <si>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</si>
  <si>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</si>
  <si>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</si>
  <si>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</si>
  <si>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</si>
  <si>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</si>
  <si>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</si>
  <si>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</si>
  <si>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</si>
  <si>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</si>
  <si>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</si>
  <si>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</si>
  <si>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</si>
  <si>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</si>
  <si>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</si>
  <si>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</si>
  <si>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</si>
  <si>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</si>
  <si>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</si>
  <si>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</si>
  <si>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</si>
  <si>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</si>
  <si>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</si>
  <si>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</si>
  <si>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</si>
  <si>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</si>
  <si>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</si>
  <si>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</si>
  <si>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</si>
  <si>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</si>
  <si>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</si>
  <si>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</si>
  <si>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</si>
  <si>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</si>
  <si>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</si>
  <si>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</si>
  <si>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</si>
  <si>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</si>
  <si>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</si>
  <si>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</si>
  <si>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</si>
  <si>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</si>
  <si>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</si>
  <si>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</si>
  <si>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</si>
  <si>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</si>
  <si>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</si>
  <si>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</si>
  <si>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</si>
  <si>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</si>
  <si>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</si>
  <si>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</si>
  <si>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</si>
  <si>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</si>
  <si>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</si>
  <si>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</si>
  <si>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</si>
  <si>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</si>
  <si>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</si>
  <si>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</si>
  <si>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</si>
  <si>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</si>
  <si>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</si>
  <si>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</si>
  <si>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</si>
  <si>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</si>
  <si>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</si>
  <si>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</si>
  <si>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</si>
  <si>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</si>
  <si>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</si>
  <si>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</si>
  <si>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</si>
  <si>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</si>
  <si>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</si>
  <si>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</si>
  <si>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</si>
  <si>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</si>
  <si>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</si>
  <si>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</si>
  <si>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</si>
  <si>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</si>
  <si>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</si>
  <si>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</si>
  <si>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</si>
  <si>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</si>
  <si>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</si>
  <si>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</si>
  <si>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</si>
  <si>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</si>
  <si>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</si>
  <si>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</si>
  <si>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</si>
  <si>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</si>
  <si>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</si>
  <si>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</si>
  <si>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</si>
  <si>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</si>
  <si>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</si>
  <si>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</si>
  <si>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</si>
  <si>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</si>
  <si>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</si>
  <si>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</si>
  <si>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</si>
  <si>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</si>
  <si>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</si>
  <si>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</si>
  <si>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</si>
  <si>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</si>
  <si>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</si>
  <si>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</si>
  <si>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</si>
  <si>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</si>
  <si>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</si>
  <si>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</si>
  <si>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</si>
  <si>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</si>
  <si>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</si>
  <si>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</si>
  <si>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</si>
  <si>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</si>
  <si>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</si>
  <si>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</si>
  <si>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</si>
  <si>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</si>
  <si>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</si>
  <si>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</si>
  <si>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</si>
  <si>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</si>
  <si>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</si>
  <si>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</si>
  <si>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</si>
  <si>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</si>
  <si>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</si>
  <si>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</si>
  <si>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</si>
  <si>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</si>
  <si>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</si>
  <si>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</si>
  <si>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</si>
  <si>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</si>
  <si>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</si>
  <si>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</si>
  <si>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</si>
  <si>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</si>
  <si>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</si>
  <si>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</si>
  <si>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</si>
  <si>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</si>
  <si>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</si>
  <si>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</si>
  <si>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</si>
  <si>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</si>
  <si>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</si>
  <si>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</si>
  <si>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</si>
  <si>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</si>
  <si>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</si>
  <si>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</si>
  <si>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</si>
  <si>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</si>
  <si>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</si>
  <si>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</si>
  <si>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</si>
  <si>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</si>
  <si>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</si>
  <si>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</si>
  <si>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</si>
  <si>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</si>
  <si>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</si>
  <si>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</si>
  <si>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</si>
  <si>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</si>
  <si>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</si>
  <si>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</si>
  <si>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</si>
  <si>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</si>
  <si>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</si>
  <si>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</si>
  <si>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</si>
  <si>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</si>
  <si>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</si>
  <si>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</si>
  <si>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</si>
  <si>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</si>
  <si>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</si>
  <si>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</si>
  <si>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</si>
  <si>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</si>
  <si>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</si>
  <si>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</si>
  <si>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</si>
  <si>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</si>
  <si>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</si>
  <si>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</si>
  <si>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</si>
  <si>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</si>
  <si>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</si>
  <si>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</si>
  <si>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</si>
  <si>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</si>
  <si>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</si>
  <si>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</si>
  <si>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</si>
  <si>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</si>
  <si>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</si>
  <si>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</si>
  <si>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</si>
  <si>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</si>
  <si>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</si>
  <si>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</si>
  <si>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</si>
  <si>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</si>
  <si>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</si>
  <si>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</si>
  <si>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</si>
  <si>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</si>
  <si>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</si>
  <si>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</si>
  <si>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</si>
  <si>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</si>
  <si>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</si>
  <si>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</si>
  <si>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</si>
  <si>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</si>
  <si>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</si>
  <si>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</si>
  <si>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</si>
  <si>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</si>
  <si>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</si>
  <si>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</si>
  <si>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</si>
  <si>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</si>
  <si>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</si>
  <si>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</si>
  <si>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</si>
  <si>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</si>
  <si>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</si>
  <si>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</si>
  <si>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</si>
  <si>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</si>
  <si>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</si>
  <si>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</si>
  <si>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</si>
  <si>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</si>
  <si>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</si>
  <si>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</si>
  <si>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</si>
  <si>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</si>
  <si>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</si>
  <si>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</si>
  <si>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</si>
  <si>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</si>
  <si>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</si>
  <si>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</si>
  <si>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</si>
  <si>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</si>
  <si>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</si>
  <si>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</si>
  <si>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</si>
  <si>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</si>
  <si>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</si>
  <si>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</si>
  <si>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</si>
  <si>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</si>
  <si>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</si>
  <si>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</si>
  <si>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</si>
  <si>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</si>
  <si>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</si>
  <si>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</si>
  <si>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</si>
  <si>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</si>
  <si>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</si>
  <si>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</si>
  <si>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</si>
  <si>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</si>
  <si>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</si>
  <si>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</si>
  <si>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</si>
  <si>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</si>
  <si>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</si>
  <si>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</si>
  <si>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</si>
  <si>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</si>
  <si>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</si>
  <si>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</si>
  <si>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</si>
  <si>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</si>
  <si>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</si>
  <si>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</si>
  <si>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</si>
  <si>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</si>
  <si>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</si>
  <si>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</si>
  <si>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</si>
  <si>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</si>
  <si>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</si>
  <si>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</si>
  <si>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</si>
  <si>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</si>
  <si>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</si>
  <si>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</si>
  <si>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</si>
  <si>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</si>
  <si>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</si>
  <si>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</si>
  <si>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</si>
  <si>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</si>
  <si>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</si>
  <si>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</si>
  <si>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</si>
  <si>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</si>
  <si>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</si>
  <si>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</si>
  <si>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</si>
  <si>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</si>
  <si>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</si>
  <si>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</si>
  <si>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</si>
  <si>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</si>
  <si>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</si>
  <si>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</si>
  <si>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</si>
  <si>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</si>
  <si>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</si>
  <si>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</si>
  <si>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</si>
  <si>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</si>
  <si>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</si>
  <si>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</si>
  <si>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</si>
  <si>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</si>
  <si>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</si>
  <si>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</si>
  <si>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</si>
  <si>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</si>
  <si>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</si>
  <si>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</si>
  <si>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</si>
  <si>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</si>
  <si>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</si>
  <si>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</si>
  <si>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</si>
  <si>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</si>
  <si>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</si>
  <si>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</si>
  <si>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</si>
  <si>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</si>
  <si>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</si>
  <si>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</si>
  <si>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</si>
  <si>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</si>
  <si>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</si>
  <si>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</si>
  <si>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</si>
  <si>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</si>
  <si>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</si>
  <si>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</si>
  <si>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</si>
  <si>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</si>
  <si>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</si>
  <si>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</si>
  <si>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</si>
  <si>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</si>
  <si>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</si>
  <si>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</si>
  <si>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</si>
  <si>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</si>
  <si>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</si>
  <si>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</si>
  <si>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</si>
  <si>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</si>
  <si>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</si>
  <si>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</si>
  <si>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</si>
  <si>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</si>
  <si>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</si>
  <si>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</si>
  <si>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</si>
  <si>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</si>
  <si>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</si>
  <si>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</si>
  <si>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</si>
  <si>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</si>
  <si>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</si>
  <si>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</si>
  <si>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</si>
  <si>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</si>
  <si>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</si>
  <si>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</si>
  <si>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</si>
  <si>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</si>
  <si>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</si>
  <si>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</si>
  <si>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</si>
  <si>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</si>
  <si>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</si>
  <si>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</si>
  <si>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</si>
  <si>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</si>
  <si>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</si>
  <si>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</si>
  <si>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</si>
  <si>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</si>
  <si>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</si>
  <si>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</si>
  <si>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</si>
  <si>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</si>
  <si>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</si>
  <si>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</si>
  <si>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</si>
  <si>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</si>
  <si>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</si>
  <si>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</si>
  <si>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</si>
  <si>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</si>
  <si>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</si>
  <si>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</si>
  <si>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</si>
  <si>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</si>
  <si>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</si>
  <si>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</si>
  <si>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</si>
  <si>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</si>
  <si>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</si>
  <si>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</si>
  <si>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</si>
  <si>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</si>
  <si>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</si>
  <si>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</si>
  <si>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</si>
  <si>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</si>
  <si>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</si>
  <si>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</si>
  <si>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</si>
  <si>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</si>
  <si>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</si>
  <si>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</si>
  <si>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</si>
  <si>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</si>
  <si>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</si>
  <si>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</si>
  <si>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</si>
  <si>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</si>
  <si>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</si>
  <si>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</si>
  <si>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</si>
  <si>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</si>
  <si>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</si>
  <si>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</si>
  <si>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</si>
  <si>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</si>
  <si>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</si>
  <si>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</si>
  <si>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</si>
  <si>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</si>
  <si>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</si>
  <si>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</si>
  <si>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</si>
  <si>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</si>
  <si>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</si>
  <si>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</si>
  <si>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</si>
  <si>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</si>
  <si>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</si>
  <si>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</si>
  <si>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</si>
  <si>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</si>
  <si>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</si>
  <si>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</si>
  <si>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</si>
  <si>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</si>
  <si>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</si>
  <si>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</si>
  <si>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</si>
  <si>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</si>
  <si>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</si>
  <si>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</si>
  <si>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</si>
  <si>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</si>
  <si>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</si>
  <si>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</si>
  <si>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</si>
  <si>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</si>
  <si>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</si>
  <si>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</si>
  <si>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</si>
  <si>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</si>
  <si>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</si>
  <si>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</si>
  <si>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</si>
  <si>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</si>
  <si>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</si>
  <si>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</si>
  <si>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</si>
  <si>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</si>
  <si>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</si>
  <si>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</si>
  <si>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</si>
  <si>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</si>
  <si>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</si>
  <si>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</si>
  <si>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</si>
  <si>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</si>
  <si>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</si>
  <si>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</si>
  <si>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</si>
  <si>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</si>
  <si>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</si>
  <si>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</si>
  <si>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</si>
  <si>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</si>
  <si>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</si>
  <si>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</si>
  <si>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</si>
  <si>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</si>
  <si>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</si>
  <si>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</si>
  <si>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</si>
  <si>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</si>
  <si>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</si>
  <si>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</si>
  <si>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</si>
  <si>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</si>
  <si>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</si>
  <si>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</si>
  <si>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</si>
  <si>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</si>
  <si>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</si>
  <si>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</si>
  <si>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</si>
  <si>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</si>
  <si>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</si>
  <si>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</si>
  <si>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</si>
  <si>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</si>
  <si>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</si>
  <si>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</si>
  <si>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</si>
  <si>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</si>
  <si>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</si>
  <si>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</si>
  <si>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</si>
  <si>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</si>
  <si>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</si>
  <si>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</si>
  <si>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</si>
  <si>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</si>
  <si>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</si>
  <si>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</si>
  <si>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</si>
  <si>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</si>
  <si>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</si>
  <si>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</si>
  <si>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</si>
  <si>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</si>
  <si>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</si>
  <si>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</si>
  <si>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</si>
  <si>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</si>
  <si>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</si>
  <si>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</si>
  <si>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</si>
  <si>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</si>
  <si>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</si>
  <si>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</si>
  <si>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</si>
  <si>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</si>
  <si>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</si>
  <si>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</si>
  <si>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</si>
  <si>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</si>
  <si>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</si>
  <si>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</si>
  <si>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</si>
  <si>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</si>
  <si>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</si>
  <si>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</si>
  <si>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</si>
  <si>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</si>
  <si>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</si>
  <si>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</si>
  <si>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</si>
  <si>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</si>
  <si>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</si>
  <si>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</si>
  <si>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</si>
  <si>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</si>
  <si>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</si>
  <si>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</si>
  <si>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</si>
  <si>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</si>
  <si>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</si>
  <si>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</si>
  <si>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</si>
  <si>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</si>
  <si>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</si>
  <si>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</si>
  <si>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</si>
  <si>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</si>
  <si>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</si>
  <si>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</si>
  <si>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</si>
  <si>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</si>
  <si>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</si>
  <si>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</si>
  <si>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</si>
  <si>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</si>
  <si>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</si>
  <si>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</si>
  <si>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</si>
  <si>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</si>
  <si>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</si>
  <si>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</si>
  <si>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</si>
  <si>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</si>
  <si>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</si>
  <si>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</si>
  <si>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</si>
  <si>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</si>
  <si>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</si>
  <si>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</si>
  <si>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</si>
  <si>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</si>
  <si>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</si>
  <si>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</si>
  <si>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</si>
  <si>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</si>
  <si>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</si>
  <si>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</si>
  <si>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</si>
  <si>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</si>
  <si>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</si>
  <si>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</si>
  <si>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</si>
  <si>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</si>
  <si>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</si>
  <si>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</si>
  <si>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</si>
  <si>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</si>
  <si>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</si>
  <si>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</si>
  <si>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</si>
  <si>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</si>
  <si>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</si>
  <si>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</si>
  <si>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</si>
  <si>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</si>
  <si>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</si>
  <si>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</si>
  <si>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</si>
  <si>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</si>
  <si>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</si>
  <si>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</si>
  <si>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</si>
  <si>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</si>
  <si>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</si>
  <si>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</si>
  <si>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</si>
  <si>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</si>
  <si>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</si>
  <si>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</si>
  <si>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</si>
  <si>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</si>
  <si>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</si>
  <si>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</si>
  <si>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</si>
  <si>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</si>
  <si>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</si>
  <si>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</si>
  <si>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</si>
  <si>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</si>
  <si>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</si>
  <si>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</si>
  <si>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</si>
  <si>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</si>
  <si>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</si>
  <si>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</si>
  <si>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</si>
  <si>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</si>
  <si>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</si>
  <si>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</si>
  <si>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</si>
  <si>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</si>
  <si>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</si>
  <si>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</si>
  <si>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</si>
  <si>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</si>
  <si>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</si>
  <si>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</si>
  <si>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</si>
  <si>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</si>
  <si>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</si>
  <si>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</si>
  <si>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</si>
  <si>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</si>
  <si>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</si>
  <si>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</si>
  <si>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</si>
  <si>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</si>
  <si>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</si>
  <si>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</si>
  <si>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</si>
  <si>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</si>
  <si>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</si>
  <si>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</si>
  <si>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</si>
  <si>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</si>
  <si>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</si>
  <si>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</si>
  <si>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</si>
  <si>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</si>
  <si>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</si>
  <si>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</si>
  <si>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</si>
  <si>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</si>
  <si>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</si>
  <si>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</si>
  <si>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</si>
  <si>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</si>
  <si>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</si>
  <si>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</si>
  <si>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</si>
  <si>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</si>
  <si>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</si>
  <si>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</si>
  <si>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</si>
  <si>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</si>
  <si>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</si>
  <si>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</si>
  <si>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</si>
  <si>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</si>
  <si>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</si>
  <si>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</si>
  <si>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</si>
  <si>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</si>
  <si>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</si>
  <si>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</si>
  <si>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</si>
  <si>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</si>
  <si>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</si>
  <si>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</si>
  <si>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</si>
  <si>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</si>
  <si>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</si>
  <si>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</si>
  <si>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</si>
  <si>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</si>
  <si>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</si>
  <si>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</si>
  <si>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</si>
  <si>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</si>
  <si>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</si>
  <si>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</si>
  <si>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</si>
  <si>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</si>
  <si>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</si>
  <si>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</si>
  <si>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</si>
  <si>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</si>
  <si>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</si>
  <si>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</si>
  <si>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</si>
  <si>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</si>
  <si>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</si>
  <si>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</si>
  <si>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</si>
  <si>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</si>
  <si>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</si>
  <si>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</si>
  <si>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</si>
  <si>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</si>
  <si>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</si>
  <si>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</si>
  <si>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</si>
  <si>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</si>
  <si>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</si>
  <si>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</si>
  <si>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</si>
  <si>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</si>
  <si>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</si>
  <si>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</si>
  <si>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</si>
  <si>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</si>
  <si>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</si>
  <si>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</si>
  <si>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</si>
  <si>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</si>
  <si>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</si>
  <si>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</si>
  <si>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</si>
  <si>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</si>
  <si>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</si>
  <si>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</si>
  <si>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</si>
  <si>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</si>
  <si>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</si>
  <si>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</si>
  <si>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</si>
  <si>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</si>
  <si>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</si>
  <si>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</si>
  <si>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</si>
  <si>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</si>
  <si>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</si>
  <si>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</si>
  <si>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</si>
  <si>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</si>
  <si>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</si>
  <si>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</si>
  <si>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</si>
  <si>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</si>
  <si>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</si>
  <si>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</si>
  <si>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</si>
  <si>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</si>
  <si>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</si>
  <si>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</si>
  <si>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</si>
  <si>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</si>
  <si>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</si>
  <si>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</si>
  <si>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</si>
  <si>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</si>
  <si>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</si>
  <si>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</si>
  <si>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</si>
  <si>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</si>
  <si>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</si>
  <si>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</si>
  <si>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</si>
  <si>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</si>
  <si>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</si>
  <si>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</si>
  <si>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</si>
  <si>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</si>
  <si>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</si>
  <si>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</si>
  <si>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</si>
  <si>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</si>
  <si>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</si>
  <si>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</si>
  <si>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</si>
  <si>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</si>
  <si>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</si>
  <si>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</si>
  <si>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</si>
  <si>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</si>
  <si>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</si>
  <si>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</si>
  <si>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</si>
  <si>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</si>
  <si>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</si>
  <si>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</si>
  <si>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</si>
  <si>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</si>
  <si>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</si>
  <si>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</si>
  <si>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</si>
  <si>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</si>
  <si>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</si>
  <si>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</si>
  <si>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</si>
  <si>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</si>
  <si>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</si>
  <si>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</si>
  <si>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</si>
  <si>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</si>
  <si>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</si>
  <si>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</si>
  <si>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</si>
  <si>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</si>
  <si>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</si>
  <si>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</si>
  <si>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</si>
  <si>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</si>
  <si>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</si>
  <si>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</si>
  <si>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</si>
  <si>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</si>
  <si>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</si>
  <si>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</si>
  <si>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</si>
  <si>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</si>
  <si>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</si>
  <si>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</si>
  <si>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</si>
  <si>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</si>
  <si>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</si>
  <si>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</si>
  <si>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</si>
  <si>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</si>
  <si>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</si>
  <si>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</si>
  <si>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</si>
  <si>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</si>
  <si>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</si>
  <si>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</si>
  <si>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</si>
  <si>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</si>
  <si>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</si>
  <si>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</si>
  <si>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</si>
  <si>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</si>
  <si>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</si>
  <si>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</si>
  <si>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</si>
  <si>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</si>
  <si>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</si>
  <si>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</si>
  <si>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</si>
  <si>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</si>
  <si>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</si>
  <si>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</si>
  <si>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</si>
  <si>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</si>
  <si>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</si>
  <si>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</si>
  <si>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</si>
  <si>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</si>
  <si>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</si>
  <si>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</si>
  <si>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</si>
  <si>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</si>
  <si>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</si>
  <si>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</si>
  <si>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</si>
  <si>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</si>
  <si>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</si>
  <si>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</si>
  <si>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</si>
  <si>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</si>
  <si>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</si>
  <si>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</si>
  <si>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</si>
  <si>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</si>
  <si>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</si>
  <si>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</si>
  <si>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</si>
  <si>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</si>
  <si>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</si>
  <si>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</si>
  <si>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</si>
  <si>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</si>
  <si>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</si>
  <si>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</si>
  <si>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</si>
  <si>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</si>
  <si>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</si>
  <si>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</si>
  <si>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</si>
  <si>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</si>
  <si>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</si>
  <si>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</si>
  <si>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</si>
  <si>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</si>
  <si>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</si>
  <si>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</si>
  <si>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</si>
  <si>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</si>
  <si>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</si>
  <si>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</si>
  <si>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</si>
  <si>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</si>
  <si>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</si>
  <si>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</si>
  <si>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</si>
  <si>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</si>
  <si>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</si>
  <si>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</si>
  <si>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</si>
  <si>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</si>
  <si>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</si>
  <si>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</si>
  <si>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</si>
  <si>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</si>
  <si>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</si>
  <si>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</si>
  <si>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</si>
  <si>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</si>
  <si>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</si>
  <si>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</si>
  <si>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</si>
  <si>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</si>
  <si>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</si>
  <si>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</si>
  <si>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</si>
  <si>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</si>
  <si>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</si>
  <si>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</si>
  <si>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</si>
  <si>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</si>
  <si>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</si>
  <si>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</si>
  <si>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</si>
  <si>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</si>
  <si>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</si>
  <si>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</si>
  <si>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</si>
  <si>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</si>
  <si>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</si>
  <si>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</si>
  <si>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</si>
  <si>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</si>
  <si>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</si>
  <si>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</si>
  <si>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</si>
  <si>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</si>
  <si>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</si>
  <si>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</si>
  <si>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</si>
  <si>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</si>
  <si>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</si>
  <si>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</si>
  <si>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</si>
  <si>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</si>
  <si>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</si>
  <si>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</si>
  <si>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</si>
  <si>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</si>
  <si>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</si>
  <si>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</si>
  <si>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</si>
  <si>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</si>
  <si>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</si>
  <si>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</si>
  <si>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</si>
  <si>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</si>
  <si>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</si>
  <si>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</si>
  <si>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</si>
  <si>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</si>
  <si>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</si>
  <si>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</si>
  <si>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</si>
  <si>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</si>
  <si>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</si>
  <si>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</si>
  <si>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</si>
  <si>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</si>
  <si>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</si>
  <si>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</si>
  <si>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</si>
  <si>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</si>
  <si>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</si>
  <si>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</si>
  <si>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</si>
  <si>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</si>
  <si>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</si>
  <si>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</si>
  <si>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</si>
  <si>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</si>
  <si>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</si>
  <si>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</si>
  <si>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</si>
  <si>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</si>
  <si>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</si>
  <si>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</si>
  <si>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</si>
  <si>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</si>
  <si>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</si>
  <si>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</si>
  <si>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</si>
  <si>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</si>
  <si>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</si>
  <si>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</si>
  <si>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</si>
  <si>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</si>
  <si>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</si>
  <si>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</si>
  <si>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</si>
  <si>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</si>
  <si>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</si>
  <si>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</si>
  <si>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</si>
  <si>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</si>
  <si>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</si>
  <si>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</si>
  <si>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</si>
  <si>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</si>
  <si>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</si>
  <si>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</si>
  <si>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</si>
  <si>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</si>
  <si>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</si>
  <si>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</si>
  <si>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</si>
  <si>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</si>
  <si>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</si>
  <si>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</si>
  <si>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</si>
  <si>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</si>
  <si>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</si>
  <si>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</si>
  <si>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</si>
  <si>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</si>
  <si>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</si>
  <si>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</si>
  <si>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</si>
  <si>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</si>
  <si>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</si>
  <si>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</si>
  <si>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</si>
  <si>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</si>
  <si>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</si>
  <si>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</si>
  <si>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</si>
  <si>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</si>
  <si>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</si>
  <si>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</si>
  <si>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</si>
  <si>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</si>
  <si>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</si>
  <si>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</si>
  <si>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</si>
  <si>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</si>
  <si>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</si>
  <si>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</si>
  <si>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</si>
  <si>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</si>
  <si>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</si>
  <si>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</si>
  <si>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</si>
  <si>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</si>
  <si>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</si>
  <si>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</si>
  <si>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</si>
  <si>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</si>
  <si>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</si>
  <si>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</si>
  <si>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</si>
  <si>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</si>
  <si>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</si>
  <si>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</si>
  <si>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</si>
  <si>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</si>
  <si>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</si>
  <si>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</si>
  <si>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</si>
  <si>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</si>
  <si>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</si>
  <si>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</si>
  <si>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</si>
  <si>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</si>
  <si>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</si>
  <si>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</si>
  <si>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</si>
  <si>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</si>
  <si>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</si>
  <si>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</si>
  <si>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</si>
  <si>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</si>
  <si>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</si>
  <si>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</si>
  <si>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</si>
  <si>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</si>
  <si>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</si>
  <si>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</si>
  <si>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</si>
  <si>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</si>
  <si>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</si>
  <si>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</si>
  <si>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</si>
  <si>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</si>
  <si>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</si>
  <si>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</si>
  <si>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</si>
  <si>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</si>
  <si>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</si>
  <si>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</si>
  <si>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</si>
  <si>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</si>
  <si>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</si>
  <si>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</si>
  <si>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</si>
  <si>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</si>
  <si>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</si>
  <si>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</si>
  <si>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</si>
  <si>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</si>
  <si>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</si>
  <si>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</si>
  <si>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</si>
  <si>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</si>
  <si>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</si>
  <si>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</si>
  <si>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</si>
  <si>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</si>
  <si>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</si>
  <si>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</si>
  <si>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</si>
  <si>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</si>
  <si>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</si>
  <si>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</si>
  <si>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</si>
  <si>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</si>
  <si>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</si>
  <si>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</si>
  <si>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</si>
  <si>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</si>
  <si>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</si>
  <si>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</si>
  <si>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</si>
  <si>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</si>
  <si>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</si>
  <si>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</si>
  <si>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</si>
  <si>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</si>
  <si>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</si>
  <si>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</si>
  <si>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</si>
  <si>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</si>
  <si>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</si>
  <si>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</si>
  <si>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</si>
  <si>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</si>
  <si>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</si>
  <si>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</si>
  <si>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</si>
  <si>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</si>
  <si>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</si>
  <si>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</si>
  <si>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</si>
  <si>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</si>
  <si>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</si>
  <si>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</si>
  <si>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</si>
  <si>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</si>
  <si>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</si>
  <si>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</si>
  <si>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</si>
  <si>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</si>
  <si>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</si>
  <si>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</si>
  <si>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</si>
  <si>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</si>
  <si>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</si>
  <si>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</si>
  <si>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</si>
  <si>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</si>
  <si>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</si>
  <si>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</si>
  <si>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</si>
  <si>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</si>
  <si>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</si>
  <si>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</si>
  <si>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</si>
  <si>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</si>
  <si>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</si>
  <si>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</si>
  <si>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</si>
  <si>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</si>
  <si>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</si>
  <si>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</si>
  <si>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</si>
  <si>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</si>
  <si>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</si>
  <si>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</si>
  <si>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</si>
  <si>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</si>
  <si>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</si>
  <si>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</si>
  <si>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</si>
  <si>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</si>
  <si>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</si>
  <si>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</si>
  <si>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</si>
  <si>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</si>
  <si>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</si>
  <si>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</si>
  <si>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</si>
  <si>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</si>
  <si>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</si>
  <si>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</si>
  <si>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</si>
  <si>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</si>
  <si>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</si>
  <si>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</si>
  <si>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</si>
  <si>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</si>
  <si>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</si>
  <si>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</si>
  <si>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</si>
  <si>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</si>
  <si>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</si>
  <si>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</si>
  <si>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</si>
  <si>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</si>
  <si>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</si>
  <si>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</si>
  <si>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</si>
  <si>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</si>
  <si>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</si>
  <si>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</si>
  <si>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</si>
  <si>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</si>
  <si>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</si>
  <si>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</si>
  <si>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</si>
  <si>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</si>
  <si>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</si>
  <si>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</si>
  <si>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</si>
  <si>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</si>
  <si>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</si>
  <si>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</si>
  <si>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</si>
  <si>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</si>
  <si>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</si>
  <si>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</si>
  <si>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</si>
  <si>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</si>
  <si>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</si>
  <si>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</si>
  <si>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</si>
  <si>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</si>
  <si>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</si>
  <si>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</si>
  <si>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</si>
  <si>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</si>
  <si>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</si>
  <si>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</si>
  <si>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</si>
  <si>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</si>
  <si>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</si>
  <si>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</si>
  <si>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</si>
  <si>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</si>
  <si>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</si>
  <si>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</si>
  <si>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</si>
  <si>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</si>
  <si>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</si>
  <si>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</si>
  <si>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</si>
  <si>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</si>
  <si>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</si>
  <si>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</si>
  <si>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</si>
  <si>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</si>
  <si>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</si>
  <si>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</si>
  <si>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</si>
  <si>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</si>
  <si>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</si>
  <si>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</si>
  <si>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</si>
  <si>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</si>
  <si>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</si>
  <si>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</si>
  <si>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</si>
  <si>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</si>
  <si>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</si>
  <si>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</si>
  <si>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</si>
  <si>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</si>
  <si>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</si>
  <si>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</si>
  <si>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</si>
  <si>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</si>
  <si>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</si>
  <si>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</si>
  <si>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</si>
  <si>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</si>
  <si>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</si>
  <si>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</si>
  <si>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</si>
  <si>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</si>
  <si>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</si>
  <si>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</si>
  <si>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</si>
  <si>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</si>
  <si>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</si>
  <si>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</si>
  <si>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</si>
  <si>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</si>
  <si>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</si>
  <si>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</si>
  <si>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</si>
  <si>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</si>
  <si>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</si>
  <si>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</si>
  <si>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</si>
  <si>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</si>
  <si>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</si>
  <si>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</si>
  <si>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</si>
  <si>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</si>
  <si>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</si>
  <si>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</si>
  <si>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</si>
  <si>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</si>
  <si>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</si>
  <si>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</si>
  <si>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</si>
  <si>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</si>
  <si>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</si>
  <si>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</si>
  <si>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</si>
  <si>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</si>
  <si>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</si>
  <si>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</si>
  <si>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</si>
  <si>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</si>
  <si>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</si>
  <si>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</si>
  <si>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</si>
  <si>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</si>
  <si>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</si>
  <si>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</si>
  <si>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</si>
  <si>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</si>
  <si>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</si>
  <si>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</si>
  <si>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</si>
  <si>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</si>
  <si>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</si>
  <si>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</si>
  <si>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</si>
  <si>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</si>
  <si>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</si>
  <si>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</si>
  <si>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</si>
  <si>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</si>
  <si>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</si>
  <si>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</si>
  <si>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</si>
  <si>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</si>
  <si>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</si>
  <si>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</si>
  <si>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</si>
  <si>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</si>
  <si>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</si>
  <si>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</si>
  <si>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</si>
  <si>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</si>
  <si>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</si>
  <si>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</si>
  <si>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</si>
  <si>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</si>
  <si>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</si>
  <si>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</si>
  <si>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</si>
  <si>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</si>
  <si>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</si>
  <si>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</si>
  <si>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</si>
  <si>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</si>
  <si>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</si>
  <si>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</si>
  <si>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</si>
  <si>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</si>
  <si>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</si>
  <si>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</si>
  <si>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</si>
  <si>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</si>
  <si>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</si>
  <si>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</si>
  <si>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</si>
  <si>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</si>
  <si>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</si>
  <si>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</si>
  <si>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</si>
  <si>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</si>
  <si>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</si>
  <si>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</si>
  <si>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</si>
  <si>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</si>
  <si>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</si>
  <si>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</si>
  <si>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</si>
  <si>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</si>
  <si>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</si>
  <si>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</si>
  <si>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</si>
  <si>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</si>
  <si>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</si>
  <si>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</si>
  <si>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</si>
  <si>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</si>
  <si>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</si>
  <si>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</si>
  <si>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</si>
  <si>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</si>
  <si>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</si>
  <si>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</si>
  <si>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</si>
  <si>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</si>
  <si>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</si>
  <si>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</si>
  <si>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</si>
  <si>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</si>
  <si>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</si>
  <si>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</si>
  <si>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</si>
  <si>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</si>
  <si>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</si>
  <si>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</si>
  <si>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</si>
  <si>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</si>
  <si>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</si>
  <si>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</si>
  <si>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</si>
  <si>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</si>
  <si>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</si>
  <si>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</si>
  <si>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</si>
  <si>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</si>
  <si>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</si>
  <si>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</si>
  <si>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</si>
  <si>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</si>
  <si>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</si>
  <si>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</si>
  <si>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</si>
  <si>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</si>
  <si>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</si>
  <si>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</si>
  <si>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</si>
  <si>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</si>
  <si>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</si>
  <si>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</si>
  <si>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</si>
  <si>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</si>
  <si>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</si>
  <si>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</si>
  <si>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</si>
  <si>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</si>
  <si>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</si>
  <si>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</si>
  <si>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</si>
  <si>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</si>
  <si>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</si>
  <si>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</si>
  <si>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</si>
  <si>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</si>
  <si>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</si>
  <si>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</si>
  <si>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</si>
  <si>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</si>
  <si>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</si>
  <si>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</si>
  <si>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</si>
  <si>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</si>
  <si>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</si>
  <si>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</si>
  <si>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</si>
  <si>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</si>
  <si>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</si>
  <si>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</si>
  <si>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</si>
  <si>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</si>
  <si>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</si>
  <si>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</si>
  <si>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</si>
  <si>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</si>
  <si>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</si>
  <si>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</si>
  <si>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</si>
  <si>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</si>
  <si>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</si>
  <si>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</si>
  <si>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</si>
  <si>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</si>
  <si>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</si>
  <si>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</si>
  <si>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</si>
  <si>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</si>
  <si>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</si>
  <si>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</si>
  <si>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</si>
  <si>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</si>
  <si>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</si>
  <si>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</si>
  <si>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</si>
  <si>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</si>
  <si>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</si>
  <si>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</si>
  <si>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</si>
  <si>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</si>
  <si>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</si>
  <si>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</si>
  <si>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</si>
  <si>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</si>
  <si>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</si>
  <si>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</si>
  <si>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</si>
  <si>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</si>
  <si>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</si>
  <si>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</si>
  <si>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</si>
  <si>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</si>
  <si>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</si>
  <si>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</si>
  <si>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</si>
  <si>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</si>
  <si>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</si>
  <si>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</si>
  <si>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</si>
  <si>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</si>
  <si>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</si>
  <si>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</si>
  <si>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</si>
  <si>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</si>
  <si>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</si>
  <si>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</si>
  <si>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</si>
  <si>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</si>
  <si>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</si>
  <si>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</si>
  <si>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</si>
  <si>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</si>
  <si>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</si>
  <si>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</si>
  <si>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</si>
  <si>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</si>
  <si>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</si>
  <si>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</si>
  <si>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</si>
  <si>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</si>
  <si>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</si>
  <si>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</si>
  <si>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</si>
  <si>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</si>
  <si>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</si>
  <si>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</si>
  <si>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</si>
  <si>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</si>
  <si>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</si>
  <si>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</si>
  <si>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</si>
  <si>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</si>
  <si>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</si>
  <si>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</si>
  <si>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</si>
  <si>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</si>
  <si>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</si>
  <si>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</si>
  <si>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</si>
  <si>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</si>
  <si>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</si>
  <si>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</si>
  <si>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</si>
  <si>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</si>
  <si>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</si>
  <si>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</si>
  <si>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</si>
  <si>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</si>
  <si>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</si>
  <si>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</si>
  <si>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</si>
  <si>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</si>
  <si>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</si>
  <si>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</si>
  <si>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</si>
  <si>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</si>
  <si>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</si>
  <si>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</si>
  <si>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</si>
  <si>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</si>
  <si>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</si>
  <si>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</si>
  <si>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</si>
  <si>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</si>
  <si>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</si>
  <si>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</si>
  <si>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</si>
  <si>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</si>
  <si>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</si>
  <si>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</si>
  <si>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</si>
  <si>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</si>
  <si>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</si>
  <si>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</si>
  <si>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</si>
  <si>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</si>
  <si>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</si>
  <si>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</si>
  <si>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</si>
  <si>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</si>
  <si>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</si>
  <si>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</si>
  <si>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</si>
  <si>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</si>
  <si>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</si>
  <si>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</si>
  <si>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</si>
  <si>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</si>
  <si>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</si>
  <si>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</si>
  <si>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</si>
  <si>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</si>
  <si>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</si>
  <si>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</si>
  <si>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</si>
  <si>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</si>
  <si>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</si>
  <si>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</si>
  <si>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</si>
  <si>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</si>
  <si>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</si>
  <si>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</si>
  <si>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</si>
  <si>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</si>
  <si>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</si>
  <si>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</si>
  <si>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</si>
  <si>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</si>
  <si>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</si>
  <si>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</si>
  <si>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</si>
  <si>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</si>
  <si>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</si>
  <si>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</si>
  <si>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</si>
  <si>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</si>
  <si>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</si>
  <si>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</si>
  <si>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</si>
  <si>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</si>
  <si>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</si>
  <si>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</si>
  <si>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</si>
  <si>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</si>
  <si>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</si>
  <si>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</si>
  <si>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</si>
  <si>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</si>
  <si>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</si>
  <si>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</si>
  <si>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</si>
  <si>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</si>
  <si>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</si>
  <si>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</si>
  <si>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</si>
  <si>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</si>
  <si>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</si>
  <si>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</si>
  <si>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</si>
  <si>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</si>
  <si>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</si>
  <si>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</si>
  <si>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</si>
  <si>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</si>
  <si>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</si>
  <si>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</si>
  <si>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</si>
  <si>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</si>
  <si>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</si>
  <si>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</si>
  <si>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</si>
  <si>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</si>
  <si>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</si>
  <si>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</si>
  <si>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</si>
  <si>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</si>
  <si>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</si>
  <si>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</si>
  <si>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</si>
  <si>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</si>
  <si>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</si>
  <si>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</si>
  <si>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</si>
  <si>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</si>
  <si>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</si>
  <si>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</si>
  <si>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</si>
  <si>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</si>
  <si>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</si>
  <si>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</si>
  <si>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</si>
  <si>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</si>
  <si>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</si>
  <si>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</si>
  <si>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</si>
  <si>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</si>
  <si>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</si>
  <si>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</si>
  <si>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</si>
  <si>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</si>
  <si>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</si>
  <si>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</si>
  <si>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</si>
  <si>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</si>
  <si>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</si>
  <si>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</si>
  <si>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</si>
  <si>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</si>
  <si>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</si>
  <si>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</si>
  <si>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</si>
  <si>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</si>
  <si>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</si>
  <si>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</si>
  <si>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</si>
  <si>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</si>
  <si>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</si>
  <si>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</si>
  <si>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</si>
  <si>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</si>
  <si>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</si>
  <si>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</si>
  <si>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</si>
  <si>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</si>
  <si>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</si>
  <si>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</si>
  <si>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</si>
  <si>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</si>
  <si>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</si>
  <si>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</si>
  <si>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</si>
  <si>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</si>
  <si>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</si>
  <si>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</si>
  <si>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</si>
  <si>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</si>
  <si>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</si>
  <si>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</si>
  <si>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</si>
  <si>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</si>
  <si>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</si>
  <si>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</si>
  <si>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</si>
  <si>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</si>
  <si>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</si>
  <si>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</si>
  <si>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</si>
  <si>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</si>
  <si>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</si>
  <si>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</si>
  <si>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</si>
  <si>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</si>
  <si>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</si>
  <si>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</si>
  <si>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</si>
  <si>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</si>
  <si>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</si>
  <si>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</si>
  <si>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</si>
  <si>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</si>
  <si>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</si>
  <si>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</si>
  <si>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</si>
  <si>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</si>
  <si>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</si>
  <si>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</si>
  <si>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</si>
  <si>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</si>
  <si>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</si>
  <si>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</si>
  <si>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</si>
  <si>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</si>
  <si>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</si>
  <si>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</si>
  <si>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</si>
  <si>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</si>
  <si>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</si>
  <si>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</si>
  <si>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</si>
  <si>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</si>
  <si>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</si>
  <si>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</si>
  <si>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</si>
  <si>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</si>
  <si>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</si>
  <si>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</si>
  <si>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</si>
  <si>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</si>
  <si>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</si>
  <si>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</si>
  <si>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</si>
  <si>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</si>
  <si>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</si>
  <si>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</si>
  <si>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</si>
  <si>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</si>
  <si>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</si>
  <si>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</si>
  <si>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</si>
  <si>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</si>
  <si>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</si>
  <si>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</si>
  <si>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</si>
  <si>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</si>
  <si>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</si>
  <si>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</si>
  <si>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</si>
  <si>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</si>
  <si>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</si>
  <si>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</si>
  <si>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</si>
  <si>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</si>
  <si>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</si>
  <si>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</si>
  <si>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</si>
  <si>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</si>
  <si>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</si>
  <si>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</si>
  <si>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</si>
  <si>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</si>
  <si>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</si>
  <si>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</si>
  <si>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</si>
  <si>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</si>
  <si>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</si>
  <si>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</si>
  <si>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</si>
  <si>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</si>
  <si>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</si>
  <si>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</si>
  <si>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</si>
  <si>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</si>
  <si>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</si>
  <si>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</si>
  <si>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</si>
  <si>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</si>
  <si>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</si>
  <si>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</si>
  <si>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</si>
  <si>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</si>
  <si>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</si>
  <si>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</si>
  <si>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</si>
  <si>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</si>
  <si>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</si>
  <si>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</si>
  <si>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</si>
  <si>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</si>
  <si>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</si>
  <si>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</si>
  <si>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</si>
  <si>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</si>
  <si>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</si>
  <si>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</si>
  <si>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</si>
  <si>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</si>
  <si>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</si>
  <si>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</si>
  <si>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</si>
  <si>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</si>
  <si>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</si>
  <si>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</si>
  <si>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</si>
  <si>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</si>
  <si>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</si>
  <si>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</si>
  <si>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</si>
  <si>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</si>
  <si>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</si>
  <si>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</si>
  <si>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</si>
  <si>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</si>
  <si>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</si>
  <si>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</si>
  <si>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</si>
  <si>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</si>
  <si>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</si>
  <si>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</si>
  <si>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</si>
  <si>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</si>
  <si>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</si>
  <si>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</si>
  <si>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</si>
  <si>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</si>
  <si>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</si>
  <si>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</si>
  <si>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</si>
  <si>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</si>
  <si>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</si>
  <si>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</si>
  <si>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</si>
  <si>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</si>
  <si>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</si>
  <si>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</si>
  <si>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</si>
  <si>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</si>
  <si>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</si>
  <si>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</si>
  <si>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</si>
  <si>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</si>
  <si>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</si>
  <si>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</si>
  <si>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</si>
  <si>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</si>
  <si>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</si>
  <si>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</si>
  <si>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</si>
  <si>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</si>
  <si>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</si>
  <si>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</si>
  <si>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</si>
  <si>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</si>
  <si>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</si>
  <si>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</si>
  <si>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</si>
  <si>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</si>
  <si>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</si>
  <si>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</si>
  <si>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</si>
  <si>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</si>
  <si>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</si>
  <si>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</si>
  <si>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</si>
  <si>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</si>
  <si>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</si>
  <si>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</si>
  <si>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</si>
  <si>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</si>
  <si>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</si>
  <si>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</si>
  <si>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</si>
  <si>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</si>
  <si>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</si>
  <si>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</si>
  <si>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</si>
  <si>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</si>
  <si>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</si>
  <si>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</si>
  <si>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</si>
  <si>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</si>
  <si>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</si>
  <si>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</si>
  <si>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</si>
  <si>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</si>
  <si>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</si>
  <si>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</si>
  <si>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</si>
  <si>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</si>
  <si>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</si>
  <si>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</si>
  <si>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</si>
  <si>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</si>
  <si>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</si>
  <si>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</si>
  <si>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</si>
  <si>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</si>
  <si>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</si>
  <si>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</si>
  <si>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</si>
  <si>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</si>
  <si>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</si>
  <si>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</si>
  <si>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</si>
  <si>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</si>
  <si>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</si>
  <si>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</si>
  <si>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</si>
  <si>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</si>
  <si>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</si>
  <si>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</si>
  <si>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</si>
  <si>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</si>
  <si>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</si>
  <si>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</si>
  <si>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</si>
  <si>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</si>
  <si>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</si>
  <si>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</si>
  <si>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</si>
  <si>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</si>
  <si>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</si>
  <si>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</si>
  <si>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</si>
  <si>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</si>
  <si>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</si>
  <si>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</si>
  <si>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</si>
  <si>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</si>
  <si>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</si>
  <si>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</si>
  <si>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</si>
  <si>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</si>
  <si>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</si>
  <si>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</si>
  <si>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</si>
  <si>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</si>
  <si>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</si>
  <si>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</si>
  <si>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</si>
  <si>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</si>
  <si>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</si>
  <si>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</si>
  <si>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</si>
  <si>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</si>
  <si>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</si>
  <si>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</si>
  <si>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</si>
  <si>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</si>
  <si>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</si>
  <si>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</si>
  <si>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</si>
  <si>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</si>
  <si>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</si>
  <si>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</si>
  <si>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</si>
  <si>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</si>
  <si>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</si>
  <si>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</si>
  <si>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</si>
  <si>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</si>
  <si>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</si>
  <si>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</si>
  <si>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</si>
  <si>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</si>
  <si>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</si>
  <si>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</si>
  <si>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</si>
  <si>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</si>
  <si>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</si>
  <si>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</si>
  <si>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</si>
  <si>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</si>
  <si>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</si>
  <si>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</si>
  <si>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</si>
  <si>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</si>
  <si>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</si>
  <si>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</si>
  <si>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</si>
  <si>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</si>
  <si>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</si>
  <si>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</si>
  <si>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</si>
  <si>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</si>
  <si>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</si>
  <si>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</si>
  <si>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</si>
  <si>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</si>
  <si>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</si>
  <si>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</si>
  <si>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</si>
  <si>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</si>
  <si>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</si>
  <si>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</si>
  <si>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</si>
  <si>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</si>
  <si>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</si>
  <si>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</si>
  <si>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</si>
  <si>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</si>
  <si>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</si>
  <si>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</si>
  <si>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</si>
  <si>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</si>
  <si>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</si>
  <si>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</si>
  <si>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</si>
  <si>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</si>
  <si>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</si>
  <si>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</si>
  <si>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</si>
  <si>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</si>
  <si>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</si>
  <si>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</si>
  <si>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</si>
  <si>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</si>
  <si>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</si>
  <si>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</si>
  <si>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</si>
  <si>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</si>
  <si>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</si>
  <si>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</si>
  <si>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</si>
  <si>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</si>
  <si>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</si>
  <si>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</si>
  <si>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</si>
  <si>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</si>
  <si>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</si>
  <si>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</si>
  <si>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</si>
  <si>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</si>
  <si>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</si>
  <si>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</si>
  <si>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</si>
  <si>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</si>
  <si>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</si>
  <si>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</si>
  <si>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</si>
  <si>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</si>
  <si>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</si>
  <si>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</si>
  <si>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</si>
  <si>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</si>
  <si>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</si>
  <si>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</si>
  <si>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</si>
  <si>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</si>
  <si>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</si>
  <si>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</si>
  <si>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</si>
  <si>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</si>
  <si>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</si>
  <si>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</si>
  <si>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</si>
  <si>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</si>
  <si>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</si>
  <si>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</si>
  <si>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</si>
  <si>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</si>
  <si>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</si>
  <si>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</si>
  <si>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</si>
  <si>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</si>
  <si>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</si>
  <si>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</si>
  <si>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</si>
  <si>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</si>
  <si>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</si>
  <si>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</si>
  <si>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</si>
  <si>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</si>
  <si>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</si>
  <si>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</si>
  <si>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</si>
  <si>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</si>
  <si>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</si>
  <si>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</si>
  <si>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</si>
  <si>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</si>
  <si>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</si>
  <si>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</si>
  <si>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</si>
  <si>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</si>
  <si>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</si>
  <si>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</si>
  <si>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</si>
  <si>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</si>
  <si>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</si>
  <si>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</si>
  <si>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</si>
  <si>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</si>
  <si>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</si>
  <si>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</si>
  <si>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</si>
  <si>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</si>
  <si>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</si>
  <si>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</si>
  <si>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</si>
  <si>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</si>
  <si>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</si>
  <si>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</si>
  <si>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</si>
  <si>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</si>
  <si>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</si>
  <si>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</si>
  <si>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</si>
  <si>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</si>
  <si>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</si>
  <si>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</si>
  <si>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</si>
  <si>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</si>
  <si>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</si>
  <si>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</si>
  <si>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</si>
  <si>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</si>
  <si>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</si>
  <si>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</si>
  <si>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</si>
  <si>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</si>
  <si>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</si>
  <si>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</si>
  <si>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</si>
  <si>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</si>
  <si>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</si>
  <si>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</si>
  <si>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</si>
  <si>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</si>
  <si>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</si>
  <si>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</si>
  <si>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</si>
  <si>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</si>
  <si>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</si>
  <si>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</si>
  <si>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</si>
  <si>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</si>
  <si>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</si>
  <si>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</si>
  <si>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</si>
  <si>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</si>
  <si>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</si>
  <si>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</si>
  <si>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</si>
  <si>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</si>
  <si>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</si>
  <si>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</si>
  <si>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</si>
  <si>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</si>
  <si>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</si>
  <si>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</si>
  <si>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</si>
  <si>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</si>
  <si>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</si>
  <si>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</si>
  <si>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</si>
  <si>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</si>
  <si>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</si>
  <si>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</si>
  <si>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</si>
  <si>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</si>
  <si>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</si>
  <si>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</si>
  <si>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</si>
  <si>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</si>
  <si>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</si>
  <si>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</si>
  <si>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</si>
  <si>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</si>
  <si>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</si>
  <si>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</si>
  <si>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</si>
  <si>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</si>
  <si>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</si>
  <si>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</si>
  <si>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</si>
  <si>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</si>
  <si>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</si>
  <si>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</si>
  <si>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</si>
  <si>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</si>
  <si>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</si>
  <si>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</si>
  <si>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</si>
  <si>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</si>
  <si>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</si>
  <si>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</si>
  <si>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</si>
  <si>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</si>
  <si>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</si>
  <si>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</si>
  <si>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</si>
  <si>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</si>
  <si>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</si>
  <si>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</si>
  <si>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</si>
  <si>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</si>
  <si>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</si>
  <si>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</si>
  <si>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</si>
  <si>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</si>
  <si>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</si>
  <si>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</si>
  <si>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</si>
  <si>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</si>
  <si>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</si>
  <si>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</si>
  <si>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</si>
  <si>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</si>
  <si>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</si>
  <si>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</si>
  <si>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</si>
  <si>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</si>
  <si>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</si>
  <si>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</si>
  <si>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</si>
  <si>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</si>
  <si>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</si>
  <si>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</si>
  <si>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</si>
  <si>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</si>
  <si>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</si>
  <si>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</si>
  <si>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</si>
  <si>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</si>
  <si>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</si>
  <si>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</si>
  <si>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</si>
  <si>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</si>
  <si>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</si>
  <si>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</si>
  <si>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</si>
  <si>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</si>
  <si>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</si>
  <si>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</si>
  <si>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</si>
  <si>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</si>
  <si>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</si>
  <si>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</si>
  <si>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</si>
  <si>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</si>
  <si>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</si>
  <si>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</si>
  <si>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</si>
  <si>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</si>
  <si>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</si>
  <si>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</si>
  <si>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</si>
  <si>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</si>
  <si>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</si>
  <si>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</si>
  <si>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</si>
  <si>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</si>
  <si>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</si>
  <si>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</si>
  <si>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</si>
  <si>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</si>
  <si>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</si>
  <si>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</si>
  <si>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</si>
  <si>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</si>
  <si>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</si>
  <si>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</si>
  <si>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</si>
  <si>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</si>
  <si>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</si>
  <si>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</si>
  <si>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</si>
  <si>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</si>
  <si>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</si>
  <si>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</si>
  <si>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</si>
  <si>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</si>
  <si>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</si>
  <si>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</si>
  <si>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</si>
  <si>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</si>
  <si>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</si>
  <si>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</si>
  <si>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</si>
  <si>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</si>
  <si>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</si>
  <si>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</si>
  <si>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</si>
  <si>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</si>
  <si>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</si>
  <si>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</si>
  <si>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</si>
  <si>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</si>
  <si>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</si>
  <si>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</si>
  <si>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</si>
  <si>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</si>
  <si>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</si>
  <si>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</si>
  <si>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</si>
  <si>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</si>
  <si>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</si>
  <si>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</si>
  <si>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</si>
  <si>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</si>
  <si>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</si>
  <si>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</si>
  <si>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</si>
  <si>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</si>
  <si>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</si>
  <si>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</si>
  <si>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</si>
  <si>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</si>
  <si>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</si>
  <si>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</si>
  <si>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</si>
  <si>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</si>
  <si>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</si>
  <si>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</si>
  <si>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</si>
  <si>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</si>
  <si>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</si>
  <si>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</si>
  <si>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</si>
  <si>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</si>
  <si>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</si>
  <si>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</si>
  <si>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</si>
  <si>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</si>
  <si>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</si>
  <si>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</si>
  <si>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</si>
  <si>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</si>
  <si>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</si>
  <si>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</si>
  <si>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</si>
  <si>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</si>
  <si>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</si>
  <si>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</si>
  <si>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</si>
  <si>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</si>
  <si>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</si>
  <si>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</si>
  <si>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</si>
  <si>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</si>
  <si>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</si>
  <si>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</si>
  <si>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</si>
  <si>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</si>
  <si>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</si>
  <si>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</si>
  <si>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</si>
  <si>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</si>
  <si>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</si>
  <si>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</si>
  <si>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</si>
  <si>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</si>
  <si>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</si>
  <si>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</si>
  <si>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</si>
  <si>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</si>
  <si>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</si>
  <si>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</si>
  <si>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</si>
  <si>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</si>
  <si>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</si>
  <si>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</si>
  <si>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</si>
  <si>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</si>
  <si>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</si>
  <si>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</si>
  <si>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</si>
  <si>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</si>
  <si>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</si>
  <si>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</si>
  <si>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</si>
  <si>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</si>
  <si>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</si>
  <si>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</si>
  <si>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</si>
  <si>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</si>
  <si>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</si>
  <si>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</si>
  <si>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</si>
  <si>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</si>
  <si>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</si>
  <si>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</si>
  <si>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</si>
  <si>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</si>
  <si>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</si>
  <si>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</si>
  <si>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</si>
  <si>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</si>
  <si>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</si>
  <si>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</si>
  <si>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</si>
  <si>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</si>
  <si>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</si>
  <si>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</si>
  <si>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</si>
  <si>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</si>
  <si>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</si>
  <si>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</si>
  <si>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</si>
  <si>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</si>
  <si>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</si>
  <si>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</si>
  <si>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</si>
  <si>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</si>
  <si>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</si>
  <si>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</si>
  <si>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</si>
  <si>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</si>
  <si>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</si>
  <si>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</si>
  <si>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</si>
  <si>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</si>
  <si>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</si>
  <si>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</si>
  <si>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</si>
  <si>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</si>
  <si>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</si>
  <si>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</si>
  <si>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</si>
  <si>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</si>
  <si>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</si>
  <si>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</si>
  <si>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</si>
  <si>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</si>
  <si>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</si>
  <si>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</si>
  <si>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</si>
  <si>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</si>
  <si>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</si>
  <si>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</si>
  <si>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</si>
  <si>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</si>
  <si>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</si>
  <si>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</si>
  <si>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</si>
  <si>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</si>
  <si>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</si>
  <si>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</si>
  <si>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</si>
  <si>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</si>
  <si>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</si>
  <si>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</si>
  <si>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</si>
  <si>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</si>
  <si>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</si>
  <si>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</si>
  <si>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</si>
  <si>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</si>
  <si>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</si>
  <si>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</si>
  <si>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</si>
  <si>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</si>
  <si>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</si>
  <si>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</si>
  <si>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</si>
  <si>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</si>
  <si>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</si>
  <si>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</si>
  <si>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</si>
  <si>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</si>
  <si>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</si>
  <si>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</si>
  <si>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</si>
  <si>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</si>
  <si>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</si>
  <si>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</si>
  <si>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</si>
  <si>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</si>
  <si>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</si>
  <si>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</si>
  <si>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</si>
  <si>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</si>
  <si>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</si>
  <si>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</si>
  <si>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</si>
  <si>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</si>
  <si>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</si>
  <si>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</si>
  <si>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</si>
  <si>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</si>
  <si>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</si>
  <si>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</si>
  <si>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</si>
  <si>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</si>
  <si>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</si>
  <si>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</si>
  <si>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</si>
  <si>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</si>
  <si>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</si>
  <si>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</si>
  <si>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</si>
  <si>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</si>
  <si>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</si>
  <si>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</si>
  <si>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</si>
  <si>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</si>
  <si>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</si>
  <si>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</si>
  <si>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</si>
  <si>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</si>
  <si>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</si>
  <si>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</si>
  <si>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</si>
  <si>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</si>
  <si>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</si>
  <si>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</si>
  <si>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</si>
  <si>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</si>
  <si>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</si>
  <si>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</si>
  <si>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</si>
  <si>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</si>
  <si>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</si>
  <si>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</si>
  <si>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</si>
  <si>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</si>
  <si>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</si>
  <si>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</si>
  <si>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</si>
  <si>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</si>
  <si>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</si>
  <si>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</si>
  <si>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</si>
  <si>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</si>
  <si>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</si>
  <si>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</si>
  <si>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</si>
  <si>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</si>
  <si>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</si>
  <si>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</si>
  <si>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</si>
  <si>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</si>
  <si>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</si>
  <si>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</si>
  <si>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</si>
  <si>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</si>
  <si>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</si>
  <si>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</si>
  <si>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</si>
  <si>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</si>
  <si>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</si>
  <si>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</si>
  <si>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</si>
  <si>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</si>
  <si>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</si>
  <si>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</si>
  <si>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</si>
  <si>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</si>
  <si>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</si>
  <si>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</si>
  <si>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</si>
  <si>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</si>
  <si>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</si>
  <si>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</si>
  <si>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</si>
  <si>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</si>
  <si>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</si>
  <si>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</si>
  <si>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</si>
  <si>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</si>
  <si>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</si>
  <si>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</si>
  <si>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</si>
  <si>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</si>
  <si>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</si>
  <si>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</si>
  <si>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</si>
  <si>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</si>
  <si>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</si>
  <si>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</si>
  <si>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</si>
  <si>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</si>
  <si>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</si>
  <si>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</si>
  <si>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</si>
  <si>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</si>
  <si>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</si>
  <si>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</si>
  <si>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</si>
  <si>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</si>
  <si>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</si>
  <si>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</si>
  <si>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</si>
  <si>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</si>
  <si>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</si>
  <si>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</si>
  <si>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</si>
  <si>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</si>
  <si>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</si>
  <si>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</si>
  <si>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</si>
  <si>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</si>
  <si>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</si>
  <si>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</si>
  <si>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</si>
  <si>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</si>
  <si>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</si>
  <si>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</si>
  <si>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</si>
  <si>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</si>
  <si>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</si>
  <si>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</si>
  <si>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</si>
  <si>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</si>
  <si>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</si>
  <si>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</si>
  <si>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</si>
  <si>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</si>
  <si>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</si>
  <si>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</si>
  <si>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</si>
  <si>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</si>
  <si>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</si>
  <si>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</si>
  <si>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</si>
  <si>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</si>
  <si>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</si>
  <si>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</si>
  <si>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</si>
  <si>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</si>
  <si>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</si>
  <si>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</si>
  <si>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</si>
  <si>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</si>
  <si>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</si>
  <si>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</si>
  <si>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</si>
  <si>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</si>
  <si>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</si>
  <si>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</si>
  <si>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</si>
  <si>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</si>
  <si>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</si>
  <si>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</si>
  <si>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</si>
  <si>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</si>
  <si>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</si>
  <si>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</si>
  <si>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</si>
  <si>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</si>
  <si>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</si>
  <si>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</si>
  <si>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</si>
  <si>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</si>
  <si>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</si>
  <si>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</si>
  <si>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</si>
  <si>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</si>
  <si>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</si>
  <si>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</si>
  <si>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</si>
  <si>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</si>
  <si>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</si>
  <si>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</si>
  <si>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</si>
  <si>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</si>
  <si>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</si>
  <si>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</si>
  <si>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</si>
  <si>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</si>
  <si>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</si>
  <si>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</si>
  <si>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</si>
  <si>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</si>
  <si>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</si>
  <si>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</si>
  <si>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</si>
  <si>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</si>
  <si>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</si>
  <si>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</si>
  <si>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</si>
  <si>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</si>
  <si>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</si>
  <si>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</si>
  <si>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</si>
  <si>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</si>
  <si>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</si>
  <si>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</si>
  <si>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</si>
  <si>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</si>
  <si>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</si>
  <si>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</si>
  <si>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</si>
  <si>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</si>
  <si>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</si>
  <si>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</si>
  <si>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</si>
  <si>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</si>
  <si>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</si>
  <si>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</si>
  <si>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</si>
  <si>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</si>
  <si>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</si>
  <si>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</si>
  <si>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</si>
  <si>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</si>
  <si>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</si>
  <si>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</si>
  <si>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</si>
  <si>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</si>
  <si>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</si>
  <si>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</si>
  <si>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</si>
  <si>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</si>
  <si>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</si>
  <si>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</si>
  <si>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</si>
  <si>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</si>
  <si>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</si>
  <si>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</si>
  <si>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</si>
  <si>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</si>
  <si>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</si>
  <si>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</si>
  <si>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</si>
  <si>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</si>
  <si>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</si>
  <si>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</si>
  <si>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</si>
  <si>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</si>
  <si>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</si>
  <si>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</si>
  <si>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</si>
  <si>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</si>
  <si>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</si>
  <si>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</si>
  <si>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</si>
  <si>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</si>
  <si>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</si>
  <si>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</si>
  <si>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</si>
  <si>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</si>
  <si>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</si>
  <si>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</si>
  <si>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</si>
  <si>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</si>
  <si>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</si>
  <si>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</si>
  <si>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</si>
  <si>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</si>
  <si>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</si>
  <si>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</si>
  <si>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</si>
  <si>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</si>
  <si>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</si>
  <si>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</si>
  <si>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</si>
  <si>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</si>
  <si>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</si>
  <si>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</si>
  <si>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</si>
  <si>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</si>
  <si>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</si>
  <si>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</si>
  <si>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</si>
  <si>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</si>
  <si>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</si>
  <si>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</si>
  <si>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</si>
  <si>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</si>
  <si>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</si>
  <si>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</si>
  <si>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</si>
  <si>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</si>
  <si>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</si>
  <si>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</si>
  <si>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</si>
  <si>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</si>
  <si>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</si>
  <si>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</si>
  <si>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</si>
  <si>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</si>
  <si>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</si>
  <si>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</si>
  <si>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</si>
  <si>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</si>
  <si>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</si>
  <si>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</si>
  <si>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</si>
  <si>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</si>
  <si>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</si>
  <si>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</si>
  <si>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</si>
  <si>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</si>
  <si>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</si>
  <si>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</si>
  <si>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</si>
  <si>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</si>
  <si>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</si>
  <si>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</si>
  <si>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</si>
  <si>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</si>
  <si>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</si>
  <si>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</si>
  <si>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</si>
  <si>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</si>
  <si>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</si>
  <si>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</si>
  <si>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</si>
  <si>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</si>
  <si>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</si>
  <si>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</si>
  <si>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</si>
  <si>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</si>
  <si>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</si>
  <si>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</si>
  <si>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</si>
  <si>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</si>
  <si>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</si>
  <si>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</si>
  <si>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</si>
  <si>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</si>
  <si>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</si>
  <si>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</si>
  <si>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</si>
  <si>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</si>
  <si>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</si>
  <si>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</si>
  <si>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</si>
  <si>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</si>
  <si>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</si>
  <si>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</si>
  <si>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</si>
  <si>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</si>
  <si>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</si>
  <si>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</si>
  <si>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</si>
  <si>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</si>
  <si>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</si>
  <si>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</si>
  <si>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</si>
  <si>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</si>
  <si>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</si>
  <si>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</si>
  <si>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</si>
  <si>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</si>
  <si>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</si>
  <si>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</si>
  <si>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</si>
  <si>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</si>
  <si>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</si>
  <si>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</si>
  <si>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</si>
  <si>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</si>
  <si>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</si>
  <si>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</si>
  <si>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</si>
  <si>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</si>
  <si>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</si>
  <si>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</si>
  <si>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</si>
  <si>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</si>
  <si>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</si>
  <si>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</si>
  <si>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</si>
  <si>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</si>
  <si>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</si>
  <si>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</si>
  <si>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</si>
  <si>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</si>
  <si>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</si>
  <si>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</si>
  <si>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</si>
  <si>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</si>
  <si>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</si>
  <si>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</si>
  <si>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</si>
  <si>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</si>
  <si>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</si>
  <si>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</si>
  <si>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</si>
  <si>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</si>
  <si>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</si>
  <si>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</si>
  <si>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</si>
  <si>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</si>
  <si>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</si>
  <si>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</si>
  <si>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</si>
  <si>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</si>
  <si>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</si>
  <si>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</si>
  <si>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</si>
  <si>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</si>
  <si>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</si>
  <si>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</si>
  <si>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</si>
  <si>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</si>
  <si>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</si>
  <si>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</si>
  <si>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</si>
  <si>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</si>
  <si>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</si>
  <si>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</si>
  <si>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</si>
  <si>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</si>
  <si>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</si>
  <si>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</si>
  <si>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</si>
  <si>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</si>
  <si>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</si>
  <si>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</si>
  <si>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</si>
  <si>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</si>
  <si>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</si>
  <si>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</si>
  <si>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</si>
  <si>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</si>
  <si>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</si>
  <si>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</si>
  <si>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</si>
  <si>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</si>
  <si>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</si>
  <si>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</si>
  <si>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</si>
  <si>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</si>
  <si>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</si>
  <si>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</si>
  <si>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</si>
  <si>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</si>
  <si>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</si>
  <si>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</si>
  <si>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</si>
  <si>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</si>
  <si>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</si>
  <si>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</si>
  <si>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</si>
  <si>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</si>
  <si>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</si>
  <si>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</si>
  <si>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</si>
  <si>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</si>
  <si>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</si>
  <si>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</si>
  <si>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</si>
  <si>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</si>
  <si>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</si>
  <si>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</si>
  <si>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</si>
  <si>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</si>
  <si>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</si>
  <si>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</si>
  <si>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</si>
  <si>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</si>
  <si>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</si>
  <si>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</si>
  <si>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</si>
  <si>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</si>
  <si>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</si>
  <si>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</si>
  <si>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</si>
  <si>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</si>
  <si>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</si>
  <si>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</si>
  <si>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</si>
  <si>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</si>
  <si>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</si>
  <si>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</si>
  <si>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</si>
  <si>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</si>
  <si>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</si>
  <si>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</si>
  <si>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</si>
  <si>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</si>
  <si>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</si>
  <si>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</si>
  <si>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</si>
  <si>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</si>
  <si>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</si>
  <si>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</si>
  <si>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</si>
  <si>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</si>
  <si>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</si>
  <si>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</si>
  <si>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</si>
  <si>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</si>
  <si>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</si>
  <si>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</si>
  <si>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</si>
  <si>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</si>
  <si>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</si>
  <si>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</si>
  <si>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</si>
  <si>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</si>
  <si>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</si>
  <si>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</si>
  <si>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</si>
  <si>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</si>
  <si>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</si>
  <si>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</si>
  <si>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</si>
  <si>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</si>
  <si>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</si>
  <si>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</si>
  <si>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</si>
  <si>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</si>
  <si>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</si>
  <si>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</si>
  <si>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</si>
  <si>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</si>
  <si>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</si>
  <si>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</si>
  <si>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</si>
  <si>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</si>
  <si>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</si>
  <si>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</si>
  <si>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</si>
  <si>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</si>
  <si>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</si>
  <si>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</si>
  <si>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</si>
  <si>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</si>
  <si>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</si>
  <si>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</si>
  <si>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</si>
  <si>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</si>
  <si>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</si>
  <si>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</si>
  <si>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</si>
  <si>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</si>
  <si>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</si>
  <si>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</si>
  <si>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</si>
  <si>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</si>
  <si>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</si>
  <si>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</si>
  <si>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</si>
  <si>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</si>
  <si>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</si>
  <si>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</si>
  <si>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</si>
  <si>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</si>
  <si>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</si>
  <si>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</si>
  <si>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</si>
  <si>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</si>
  <si>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</si>
  <si>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</si>
  <si>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</si>
  <si>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</si>
  <si>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</si>
  <si>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</si>
  <si>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</si>
  <si>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</si>
  <si>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</si>
  <si>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</si>
  <si>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</si>
  <si>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</si>
  <si>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</si>
  <si>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</si>
  <si>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</si>
  <si>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</si>
  <si>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</si>
  <si>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</si>
  <si>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</si>
  <si>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</si>
  <si>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</si>
  <si>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</si>
  <si>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</si>
  <si>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</si>
  <si>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</si>
  <si>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</si>
  <si>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</si>
  <si>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</si>
  <si>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</si>
  <si>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</si>
  <si>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</si>
  <si>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</si>
  <si>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</si>
  <si>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</si>
  <si>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</si>
  <si>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</si>
  <si>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</si>
  <si>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</si>
  <si>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</si>
  <si>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</si>
  <si>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</si>
  <si>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</si>
  <si>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</si>
  <si>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</si>
  <si>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</si>
  <si>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</si>
  <si>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</si>
  <si>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</si>
  <si>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</si>
  <si>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</si>
  <si>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</si>
  <si>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</si>
  <si>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</si>
  <si>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</si>
  <si>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</si>
  <si>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</si>
  <si>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</si>
  <si>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</si>
  <si>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</si>
  <si>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</si>
  <si>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</si>
  <si>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</si>
  <si>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</si>
  <si>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</si>
  <si>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</si>
  <si>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</si>
  <si>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</si>
  <si>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</si>
  <si>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</si>
  <si>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</si>
  <si>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</si>
  <si>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</si>
  <si>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</si>
  <si>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</si>
  <si>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</si>
  <si>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</si>
  <si>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</si>
  <si>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</si>
  <si>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</si>
  <si>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</si>
  <si>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</si>
  <si>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</si>
  <si>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</si>
  <si>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</si>
  <si>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</si>
  <si>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</si>
  <si>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</si>
  <si>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</si>
  <si>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</si>
  <si>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</si>
  <si>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</si>
  <si>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</si>
  <si>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</si>
  <si>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</si>
  <si>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</si>
  <si>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</si>
  <si>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</si>
  <si>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</si>
  <si>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</si>
  <si>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</si>
  <si>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</si>
  <si>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</si>
  <si>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</si>
  <si>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</si>
  <si>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</si>
  <si>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</si>
  <si>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</si>
  <si>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</si>
  <si>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</si>
  <si>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</si>
  <si>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</si>
  <si>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</si>
  <si>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</si>
  <si>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</si>
  <si>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</si>
  <si>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</si>
  <si>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</si>
  <si>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</si>
  <si>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</si>
  <si>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</si>
  <si>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</si>
  <si>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</si>
  <si>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</si>
  <si>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</si>
  <si>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</si>
  <si>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</si>
  <si>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</si>
  <si>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</si>
  <si>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</si>
  <si>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</si>
  <si>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</si>
  <si>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</si>
  <si>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</si>
  <si>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</si>
  <si>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</si>
  <si>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</si>
  <si>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</si>
  <si>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</si>
  <si>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</si>
  <si>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</si>
  <si>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</si>
  <si>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</si>
  <si>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</si>
  <si>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</si>
  <si>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</si>
  <si>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</si>
  <si>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</si>
  <si>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</si>
  <si>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</si>
  <si>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</si>
  <si>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</si>
  <si>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</si>
  <si>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</si>
  <si>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</si>
  <si>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</si>
  <si>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</si>
  <si>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</si>
  <si>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</si>
  <si>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</si>
  <si>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</si>
  <si>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</si>
  <si>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</si>
  <si>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</si>
  <si>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</si>
  <si>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</si>
  <si>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</si>
  <si>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</si>
  <si>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</si>
  <si>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</si>
  <si>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</si>
  <si>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</si>
  <si>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</si>
  <si>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</si>
  <si>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</si>
  <si>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</si>
  <si>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</si>
  <si>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</si>
  <si>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</si>
  <si>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</si>
  <si>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</si>
  <si>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</si>
  <si>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</si>
  <si>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</si>
  <si>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</si>
  <si>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</si>
  <si>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</si>
  <si>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</si>
  <si>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</si>
  <si>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</si>
  <si>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</si>
  <si>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</si>
  <si>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</si>
  <si>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</si>
  <si>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</si>
  <si>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</si>
  <si>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</si>
  <si>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</si>
  <si>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</si>
  <si>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</si>
  <si>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</si>
  <si>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</si>
  <si>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</si>
  <si>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</si>
  <si>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</si>
  <si>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</si>
  <si>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</si>
  <si>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</si>
  <si>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</si>
  <si>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</si>
  <si>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</si>
  <si>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</si>
  <si>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</si>
  <si>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</si>
  <si>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</si>
  <si>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</si>
  <si>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</si>
  <si>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</si>
  <si>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</si>
  <si>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</si>
  <si>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</si>
  <si>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</si>
  <si>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</si>
  <si>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</si>
  <si>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</si>
  <si>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</si>
  <si>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</si>
  <si>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</si>
  <si>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</si>
  <si>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</si>
  <si>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</si>
  <si>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</si>
  <si>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</si>
  <si>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</si>
  <si>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</si>
  <si>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</si>
  <si>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</si>
  <si>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</si>
  <si>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</si>
  <si>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</si>
  <si>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</si>
  <si>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</si>
  <si>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</si>
  <si>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</si>
  <si>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</si>
  <si>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</si>
  <si>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</si>
  <si>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</si>
  <si>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</si>
  <si>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</si>
  <si>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</si>
  <si>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</si>
  <si>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</si>
  <si>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</si>
  <si>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</si>
  <si>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</si>
  <si>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</si>
  <si>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</si>
  <si>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</si>
  <si>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</si>
  <si>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</si>
  <si>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</si>
  <si>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</si>
  <si>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</si>
  <si>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</si>
  <si>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</si>
  <si>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</si>
  <si>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</si>
  <si>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</si>
  <si>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</si>
  <si>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</si>
  <si>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</si>
  <si>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</si>
  <si>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</si>
  <si>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</si>
  <si>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</si>
  <si>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</si>
  <si>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</si>
  <si>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</si>
  <si>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</si>
  <si>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</si>
  <si>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</si>
  <si>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</si>
  <si>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</si>
  <si>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</si>
  <si>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</si>
  <si>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</si>
  <si>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</si>
  <si>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</si>
  <si>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</si>
  <si>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</si>
  <si>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</si>
  <si>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</si>
  <si>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</si>
  <si>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</si>
  <si>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</si>
  <si>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</si>
  <si>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</si>
  <si>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</si>
  <si>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</si>
  <si>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</si>
  <si>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</si>
  <si>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</si>
  <si>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</si>
  <si>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</si>
  <si>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</si>
  <si>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</si>
  <si>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</si>
  <si>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</si>
  <si>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</si>
  <si>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</si>
  <si>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</si>
  <si>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</si>
  <si>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</si>
  <si>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</si>
  <si>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</si>
  <si>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</si>
  <si>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</si>
  <si>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</si>
  <si>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</si>
  <si>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</si>
  <si>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</si>
  <si>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</si>
  <si>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</si>
  <si>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</si>
  <si>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</si>
  <si>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</si>
  <si>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</si>
  <si>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</si>
  <si>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</si>
  <si>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</si>
  <si>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</si>
  <si>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</si>
  <si>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</si>
  <si>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</si>
  <si>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</si>
  <si>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</si>
  <si>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</si>
  <si>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</si>
  <si>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</si>
  <si>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</si>
  <si>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</si>
  <si>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</si>
  <si>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</si>
  <si>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</si>
  <si>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</si>
  <si>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</si>
  <si>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</si>
  <si>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</si>
  <si>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</si>
  <si>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</si>
  <si>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</si>
  <si>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</si>
  <si>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</si>
  <si>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</si>
  <si>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</si>
  <si>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</si>
  <si>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</si>
  <si>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</si>
  <si>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</si>
  <si>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</si>
  <si>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</si>
  <si>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</si>
  <si>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</si>
  <si>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</si>
  <si>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</si>
  <si>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</si>
  <si>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</si>
  <si>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</si>
  <si>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</si>
  <si>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</si>
  <si>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</si>
  <si>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</si>
  <si>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</si>
  <si>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</si>
  <si>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</si>
  <si>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</si>
  <si>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</si>
  <si>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</si>
  <si>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</si>
  <si>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</si>
  <si>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</si>
  <si>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</si>
  <si>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</si>
  <si>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</si>
  <si>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</si>
  <si>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</si>
  <si>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</si>
  <si>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</si>
  <si>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</si>
  <si>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</si>
  <si>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</si>
  <si>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</si>
  <si>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</si>
  <si>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</si>
  <si>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</si>
  <si>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</si>
  <si>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</si>
  <si>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</si>
  <si>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</si>
  <si>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</si>
  <si>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</si>
  <si>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</si>
  <si>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</si>
  <si>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</si>
  <si>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</si>
  <si>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</si>
  <si>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</si>
  <si>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</si>
  <si>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</si>
  <si>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</si>
  <si>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</si>
  <si>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</si>
  <si>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</si>
  <si>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</si>
  <si>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</si>
  <si>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</si>
  <si>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</si>
  <si>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</si>
  <si>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</si>
  <si>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</si>
  <si>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</si>
  <si>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</si>
  <si>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</si>
  <si>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</si>
  <si>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</si>
  <si>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</si>
  <si>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</si>
  <si>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</si>
  <si>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</si>
  <si>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</si>
  <si>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</si>
  <si>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</si>
  <si>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</si>
  <si>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</si>
  <si>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</si>
  <si>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</si>
  <si>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</si>
  <si>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</si>
  <si>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</si>
  <si>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</si>
  <si>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</si>
  <si>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</si>
  <si>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</si>
  <si>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</si>
  <si>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</si>
  <si>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</si>
  <si>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</si>
  <si>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</si>
  <si>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</si>
  <si>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</si>
  <si>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</si>
  <si>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</si>
  <si>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</si>
  <si>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</si>
  <si>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</si>
  <si>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</si>
  <si>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</si>
  <si>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</si>
  <si>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</si>
  <si>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</si>
  <si>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</si>
  <si>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</si>
  <si>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</si>
  <si>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</si>
  <si>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</si>
  <si>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</si>
  <si>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</si>
  <si>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</si>
  <si>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</si>
  <si>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</si>
  <si>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</si>
  <si>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</si>
  <si>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</si>
  <si>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</si>
  <si>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</si>
  <si>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</si>
  <si>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</si>
  <si>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</si>
  <si>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</si>
  <si>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</si>
  <si>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</si>
  <si>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</si>
  <si>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</si>
  <si>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</si>
  <si>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</si>
  <si>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</si>
  <si>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</si>
  <si>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</si>
  <si>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</si>
  <si>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</si>
  <si>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</si>
  <si>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</si>
  <si>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</si>
  <si>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</si>
  <si>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</si>
  <si>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</si>
  <si>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</si>
  <si>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</si>
  <si>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</si>
  <si>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</si>
  <si>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</si>
  <si>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</si>
  <si>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</si>
  <si>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</si>
  <si>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</si>
  <si>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</si>
  <si>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</si>
  <si>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</si>
  <si>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</si>
  <si>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</si>
  <si>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</si>
  <si>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</si>
  <si>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</si>
  <si>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</si>
  <si>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</si>
  <si>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</si>
  <si>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</si>
  <si>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</si>
  <si>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</si>
  <si>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</si>
  <si>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</si>
  <si>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</si>
  <si>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</si>
  <si>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</si>
  <si>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</si>
  <si>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</si>
  <si>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</si>
  <si>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</si>
  <si>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</si>
  <si>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</si>
  <si>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</si>
  <si>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</si>
  <si>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</si>
  <si>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</si>
  <si>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</si>
  <si>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</si>
  <si>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</si>
  <si>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</si>
  <si>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</si>
  <si>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</si>
  <si>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</si>
  <si>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</si>
  <si>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</si>
  <si>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</si>
  <si>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</si>
  <si>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</si>
  <si>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</si>
  <si>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</si>
  <si>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</si>
  <si>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</si>
  <si>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</si>
  <si>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</si>
  <si>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</si>
  <si>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</si>
  <si>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</si>
  <si>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</si>
  <si>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</si>
  <si>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</si>
  <si>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</si>
  <si>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</si>
  <si>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</si>
  <si>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</si>
  <si>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</si>
  <si>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</si>
  <si>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</si>
  <si>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</si>
  <si>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</si>
  <si>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</si>
  <si>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</si>
  <si>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</si>
  <si>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</si>
  <si>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</si>
  <si>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</si>
  <si>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</si>
  <si>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</si>
  <si>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</si>
  <si>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</si>
  <si>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</si>
  <si>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</si>
  <si>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</si>
  <si>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</si>
  <si>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</si>
  <si>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</si>
  <si>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</si>
  <si>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</si>
  <si>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</si>
  <si>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</si>
  <si>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</si>
  <si>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</si>
  <si>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</si>
  <si>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</si>
  <si>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</si>
  <si>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</si>
  <si>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</si>
  <si>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</si>
  <si>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</si>
  <si>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</si>
  <si>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</si>
  <si>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</si>
  <si>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</si>
  <si>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</si>
  <si>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</si>
  <si>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</si>
  <si>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</si>
  <si>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</si>
  <si>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</si>
  <si>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</si>
  <si>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</si>
  <si>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</si>
  <si>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</si>
  <si>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</si>
  <si>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</si>
  <si>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</si>
  <si>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</si>
  <si>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</si>
  <si>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</si>
  <si>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</si>
  <si>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</si>
  <si>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</si>
  <si>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</si>
  <si>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</si>
  <si>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</si>
  <si>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</si>
  <si>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</si>
  <si>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</si>
  <si>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</si>
  <si>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</si>
  <si>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</si>
  <si>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</si>
  <si>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</si>
  <si>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</si>
  <si>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</si>
  <si>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</si>
  <si>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</si>
  <si>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</si>
  <si>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</si>
  <si>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</si>
  <si>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</si>
  <si>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</si>
  <si>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</si>
  <si>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</si>
  <si>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</si>
  <si>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</si>
  <si>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</si>
  <si>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</si>
  <si>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</si>
  <si>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</si>
  <si>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</si>
  <si>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</si>
  <si>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</si>
  <si>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</si>
  <si>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</si>
  <si>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</si>
  <si>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</si>
  <si>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</si>
  <si>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</si>
  <si>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</si>
  <si>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</si>
  <si>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</si>
  <si>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</si>
  <si>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</si>
  <si>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</si>
  <si>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</si>
  <si>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</si>
  <si>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</si>
  <si>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</si>
  <si>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</si>
  <si>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</si>
  <si>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</si>
  <si>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</si>
  <si>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</si>
  <si>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</si>
  <si>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</si>
  <si>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</si>
  <si>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</si>
  <si>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</si>
  <si>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</si>
  <si>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</si>
  <si>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</si>
  <si>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</si>
  <si>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</si>
  <si>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</si>
  <si>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</si>
  <si>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</si>
  <si>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</si>
  <si>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</si>
  <si>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</si>
  <si>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</si>
  <si>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</si>
  <si>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</si>
  <si>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</si>
  <si>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</si>
  <si>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</si>
  <si>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</si>
  <si>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</si>
  <si>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</si>
  <si>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</si>
  <si>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</si>
  <si>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</si>
  <si>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</si>
  <si>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</si>
  <si>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</si>
  <si>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</si>
  <si>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</si>
  <si>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</si>
  <si>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</si>
  <si>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</si>
  <si>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</si>
  <si>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</si>
  <si>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</si>
  <si>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</si>
  <si>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</si>
  <si>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</si>
  <si>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</si>
  <si>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</si>
  <si>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</si>
  <si>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</si>
  <si>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</si>
  <si>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</si>
  <si>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</si>
  <si>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</si>
  <si>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</si>
  <si>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</si>
  <si>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</si>
  <si>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</si>
  <si>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</si>
  <si>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</si>
  <si>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</si>
  <si>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</si>
  <si>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</si>
  <si>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</si>
  <si>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</si>
  <si>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</si>
  <si>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</si>
  <si>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</si>
  <si>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</si>
  <si>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</si>
  <si>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</si>
  <si>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</si>
  <si>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</si>
  <si>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</si>
  <si>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</si>
  <si>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</si>
  <si>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</si>
  <si>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</si>
  <si>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</si>
  <si>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</si>
  <si>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</si>
  <si>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</si>
  <si>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</si>
  <si>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</si>
  <si>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</si>
  <si>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</si>
  <si>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</si>
  <si>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</si>
  <si>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</si>
  <si>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</si>
  <si>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</si>
  <si>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</si>
  <si>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</si>
  <si>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</si>
  <si>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</si>
  <si>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</si>
  <si>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</si>
  <si>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</si>
  <si>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</si>
  <si>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</si>
  <si>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</si>
  <si>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</si>
  <si>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</si>
  <si>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</si>
  <si>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</si>
  <si>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</si>
  <si>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</si>
  <si>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</si>
  <si>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</si>
  <si>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</si>
  <si>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</si>
  <si>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</si>
  <si>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</si>
  <si>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</si>
  <si>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</si>
  <si>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</si>
  <si>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</si>
  <si>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</si>
  <si>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</si>
  <si>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</si>
  <si>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</si>
  <si>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</si>
  <si>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</si>
  <si>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</si>
  <si>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</si>
  <si>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</si>
  <si>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</si>
  <si>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</si>
  <si>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</si>
  <si>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</si>
  <si>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</si>
  <si>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</si>
  <si>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</si>
  <si>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</si>
  <si>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</si>
  <si>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</si>
  <si>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</si>
  <si>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</si>
  <si>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</si>
  <si>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</si>
  <si>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</si>
  <si>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</si>
  <si>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</si>
  <si>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</si>
  <si>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</si>
  <si>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</si>
  <si>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</si>
  <si>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</si>
  <si>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</si>
  <si>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</si>
  <si>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</si>
  <si>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</si>
  <si>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</si>
  <si>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</si>
  <si>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</si>
  <si>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</si>
  <si>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</si>
  <si>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</si>
  <si>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</si>
  <si>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</si>
  <si>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</si>
  <si>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</si>
  <si>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</si>
  <si>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</si>
  <si>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</si>
  <si>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</si>
  <si>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</si>
  <si>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</si>
  <si>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</si>
  <si>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</si>
  <si>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</si>
  <si>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</si>
  <si>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</si>
  <si>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</si>
  <si>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</si>
  <si>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</si>
  <si>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</si>
  <si>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</si>
  <si>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</si>
  <si>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</si>
  <si>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</si>
  <si>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</si>
  <si>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</si>
  <si>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</si>
  <si>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</si>
  <si>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</si>
  <si>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</si>
  <si>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</si>
  <si>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</si>
  <si>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</si>
  <si>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</si>
  <si>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</si>
  <si>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</si>
  <si>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</si>
  <si>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</si>
  <si>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</si>
  <si>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</si>
  <si>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</si>
  <si>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</si>
  <si>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</si>
  <si>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</si>
  <si>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</si>
  <si>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</si>
  <si>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</si>
  <si>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</si>
  <si>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</si>
  <si>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</si>
  <si>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</si>
  <si>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</si>
  <si>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</si>
  <si>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</si>
  <si>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</si>
  <si>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</si>
  <si>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</si>
  <si>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</si>
  <si>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</si>
  <si>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</si>
  <si>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</si>
  <si>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</si>
  <si>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</si>
  <si>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</si>
  <si>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</si>
  <si>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</si>
  <si>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</si>
  <si>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</si>
  <si>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</si>
  <si>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</si>
  <si>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</si>
  <si>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</si>
  <si>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</si>
  <si>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</si>
  <si>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</si>
  <si>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</si>
  <si>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</si>
  <si>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</si>
  <si>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</si>
  <si>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</si>
  <si>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</si>
  <si>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</si>
  <si>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</si>
  <si>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</si>
  <si>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</si>
  <si>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</si>
  <si>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</si>
  <si>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</si>
  <si>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</si>
  <si>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</si>
  <si>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</si>
  <si>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</si>
  <si>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</si>
  <si>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</si>
  <si>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</si>
  <si>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</si>
  <si>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</si>
  <si>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</si>
  <si>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</si>
  <si>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</si>
  <si>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</si>
  <si>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</si>
  <si>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</si>
  <si>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</si>
  <si>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</si>
  <si>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</si>
  <si>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</si>
  <si>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</si>
  <si>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</si>
  <si>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</si>
  <si>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</si>
  <si>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</si>
  <si>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</si>
  <si>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</si>
  <si>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</si>
  <si>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</si>
  <si>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</si>
  <si>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</si>
  <si>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</si>
  <si>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</si>
  <si>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</si>
  <si>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</si>
  <si>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</si>
  <si>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</si>
  <si>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</si>
  <si>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</si>
  <si>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</si>
  <si>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</si>
  <si>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</si>
  <si>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</si>
  <si>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</si>
  <si>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</si>
  <si>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</si>
  <si>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</si>
  <si>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</si>
  <si>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</si>
  <si>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</si>
  <si>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</si>
  <si>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</si>
  <si>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</si>
  <si>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</si>
  <si>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</si>
  <si>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</si>
  <si>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</si>
  <si>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</si>
  <si>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</si>
  <si>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</si>
  <si>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</si>
  <si>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</si>
  <si>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</si>
  <si>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</si>
  <si>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</si>
  <si>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</si>
  <si>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</si>
  <si>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</si>
  <si>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</si>
  <si>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</si>
  <si>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</si>
  <si>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</si>
  <si>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</si>
  <si>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</si>
  <si>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</si>
  <si>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</si>
  <si>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</si>
  <si>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</si>
  <si>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</si>
  <si>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</si>
  <si>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</si>
  <si>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</si>
  <si>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</si>
  <si>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</si>
  <si>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</si>
  <si>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</si>
  <si>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</si>
  <si>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</si>
  <si>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</si>
  <si>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</si>
  <si>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</si>
  <si>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</si>
  <si>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</si>
  <si>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</si>
  <si>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</si>
  <si>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</si>
  <si>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</si>
  <si>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</si>
  <si>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</si>
  <si>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</si>
  <si>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</si>
  <si>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</si>
  <si>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</si>
  <si>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</si>
  <si>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</si>
  <si>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</si>
  <si>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</si>
  <si>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</si>
  <si>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</si>
  <si>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</si>
  <si>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</si>
  <si>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</si>
  <si>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</si>
  <si>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</si>
  <si>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</si>
  <si>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</si>
  <si>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</si>
  <si>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</si>
  <si>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</si>
  <si>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</si>
  <si>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</si>
  <si>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</si>
  <si>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</si>
  <si>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</si>
  <si>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</si>
  <si>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</si>
  <si>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</si>
  <si>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</si>
  <si>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</si>
  <si>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</si>
  <si>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</si>
  <si>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</si>
  <si>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</si>
  <si>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</si>
  <si>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</si>
  <si>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</si>
  <si>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</si>
  <si>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</si>
  <si>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</si>
  <si>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</si>
  <si>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</si>
  <si>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</si>
  <si>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</si>
  <si>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</si>
  <si>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</si>
  <si>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</si>
  <si>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</si>
  <si>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</si>
  <si>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</si>
  <si>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</si>
  <si>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</si>
  <si>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</si>
  <si>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</si>
  <si>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</si>
  <si>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</si>
  <si>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</si>
  <si>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</si>
  <si>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</si>
  <si>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</si>
  <si>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</si>
  <si>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</si>
  <si>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</si>
  <si>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</si>
  <si>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</si>
  <si>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</si>
  <si>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</si>
  <si>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</si>
  <si>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</si>
  <si>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</si>
  <si>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</si>
  <si>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</si>
  <si>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</si>
  <si>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</si>
  <si>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</si>
  <si>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</si>
  <si>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</si>
  <si>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</si>
  <si>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</si>
  <si>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</si>
  <si>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</si>
  <si>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</si>
  <si>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</si>
  <si>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</si>
  <si>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</si>
  <si>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</si>
  <si>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</si>
  <si>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</si>
  <si>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</si>
  <si>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</si>
  <si>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</si>
  <si>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</si>
  <si>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</si>
  <si>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</si>
  <si>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</si>
  <si>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</si>
  <si>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</si>
  <si>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</si>
  <si>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</si>
  <si>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</si>
  <si>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</si>
  <si>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</si>
  <si>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</si>
  <si>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</si>
  <si>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</si>
  <si>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</si>
  <si>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</si>
  <si>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</si>
  <si>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</si>
  <si>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</si>
  <si>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</si>
  <si>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</si>
  <si>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</si>
  <si>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</si>
  <si>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</si>
  <si>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</si>
  <si>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</si>
  <si>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</si>
  <si>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</si>
  <si>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</si>
  <si>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</si>
  <si>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</si>
  <si>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</si>
  <si>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</si>
  <si>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</si>
  <si>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</si>
  <si>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</si>
  <si>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</si>
  <si>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</si>
  <si>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</si>
  <si>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</si>
  <si>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</si>
  <si>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</si>
  <si>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</si>
  <si>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</si>
  <si>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</si>
  <si>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</si>
  <si>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</si>
  <si>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</si>
  <si>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</si>
  <si>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</si>
  <si>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</si>
  <si>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</si>
  <si>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</si>
  <si>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</si>
  <si>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</si>
  <si>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</si>
  <si>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</si>
  <si>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</si>
  <si>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</si>
  <si>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</si>
  <si>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</si>
  <si>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</si>
  <si>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</si>
  <si>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</si>
  <si>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</si>
  <si>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</si>
  <si>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</si>
  <si>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</si>
  <si>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</si>
  <si>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</si>
  <si>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</si>
  <si>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</si>
  <si>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</si>
  <si>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</si>
  <si>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</si>
  <si>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</si>
  <si>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</si>
  <si>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</si>
  <si>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</si>
  <si>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</si>
  <si>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</si>
  <si>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</si>
  <si>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</si>
  <si>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</si>
  <si>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</si>
  <si>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</si>
  <si>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</si>
  <si>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</si>
  <si>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</si>
  <si>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</si>
  <si>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</si>
  <si>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</si>
  <si>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</si>
  <si>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</si>
  <si>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</si>
  <si>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</si>
  <si>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</si>
  <si>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</si>
  <si>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</si>
  <si>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</si>
  <si>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</si>
  <si>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</si>
  <si>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</si>
  <si>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</si>
  <si>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</si>
  <si>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</si>
  <si>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</si>
  <si>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</si>
  <si>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</si>
  <si>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</si>
  <si>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</si>
  <si>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</si>
  <si>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</si>
  <si>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</si>
  <si>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</si>
  <si>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</si>
  <si>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</si>
  <si>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</si>
  <si>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</si>
  <si>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</si>
  <si>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</si>
  <si>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</si>
  <si>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</si>
  <si>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</si>
  <si>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</si>
  <si>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</si>
  <si>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</si>
  <si>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</si>
  <si>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</si>
  <si>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</si>
  <si>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</si>
  <si>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</si>
  <si>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</si>
  <si>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</si>
  <si>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</si>
  <si>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</si>
  <si>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</si>
  <si>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</si>
  <si>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</si>
  <si>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</si>
  <si>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</si>
  <si>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</si>
  <si>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</si>
  <si>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</si>
  <si>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</si>
  <si>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</si>
  <si>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</si>
  <si>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</si>
  <si>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</si>
  <si>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</si>
  <si>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</si>
  <si>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</si>
  <si>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</si>
  <si>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</si>
  <si>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</si>
  <si>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</si>
  <si>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</si>
  <si>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</si>
  <si>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</si>
  <si>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</si>
  <si>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</si>
  <si>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</si>
  <si>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</si>
  <si>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</si>
  <si>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</si>
  <si>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</si>
  <si>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</si>
  <si>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</si>
  <si>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</si>
  <si>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</si>
  <si>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</si>
  <si>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</si>
  <si>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</si>
  <si>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</si>
  <si>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</si>
  <si>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</si>
  <si>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</si>
  <si>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</si>
  <si>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</si>
  <si>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</si>
  <si>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</si>
  <si>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</si>
  <si>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</si>
  <si>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</si>
  <si>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</si>
  <si>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</si>
  <si>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</si>
  <si>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</si>
  <si>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</si>
  <si>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</si>
  <si>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</si>
  <si>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</si>
  <si>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</si>
  <si>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</si>
  <si>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</si>
  <si>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</si>
  <si>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</si>
  <si>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</si>
  <si>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</si>
  <si>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</si>
  <si>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</si>
  <si>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</si>
  <si>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</si>
  <si>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</si>
  <si>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</si>
  <si>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</si>
  <si>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</si>
  <si>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</si>
  <si>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</si>
  <si>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</si>
  <si>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</si>
  <si>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</si>
  <si>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</si>
  <si>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</si>
  <si>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</si>
  <si>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</si>
  <si>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</si>
  <si>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</si>
  <si>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</si>
  <si>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</si>
  <si>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</si>
  <si>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</si>
  <si>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</si>
  <si>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</si>
  <si>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</si>
  <si>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</si>
  <si>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</si>
  <si>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</si>
  <si>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</si>
  <si>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</si>
  <si>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</si>
  <si>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</si>
  <si>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</si>
  <si>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</si>
  <si>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</si>
  <si>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</si>
  <si>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</si>
  <si>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</si>
  <si>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</si>
  <si>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</si>
  <si>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</si>
  <si>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</si>
  <si>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</si>
  <si>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</si>
  <si>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</si>
  <si>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</si>
  <si>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</si>
  <si>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</si>
  <si>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</si>
  <si>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</si>
  <si>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</si>
  <si>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</si>
  <si>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</si>
  <si>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</si>
  <si>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</si>
  <si>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</si>
  <si>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</si>
  <si>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</si>
  <si>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</si>
  <si>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</si>
  <si>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</si>
  <si>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</si>
  <si>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</si>
  <si>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</si>
  <si>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</si>
  <si>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</si>
  <si>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</si>
  <si>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</si>
  <si>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</si>
  <si>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</si>
  <si>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</si>
  <si>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</si>
  <si>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</si>
  <si>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</si>
  <si>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</si>
  <si>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</si>
  <si>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</si>
  <si>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</si>
  <si>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</si>
  <si>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</si>
  <si>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</si>
  <si>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</si>
  <si>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</si>
  <si>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</si>
  <si>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</si>
  <si>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</si>
  <si>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</si>
  <si>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</si>
  <si>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</si>
  <si>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</si>
  <si>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</si>
  <si>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</si>
  <si>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</si>
  <si>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</si>
  <si>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</si>
  <si>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</si>
  <si>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</si>
  <si>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</si>
  <si>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</si>
  <si>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</si>
  <si>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</si>
  <si>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</si>
  <si>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</si>
  <si>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</si>
  <si>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</si>
  <si>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</si>
  <si>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</si>
  <si>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</si>
  <si>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</si>
  <si>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</si>
  <si>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</si>
  <si>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</si>
  <si>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</si>
  <si>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</si>
  <si>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</si>
  <si>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</si>
  <si>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</si>
  <si>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</si>
  <si>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</si>
  <si>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</si>
  <si>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</si>
  <si>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</si>
  <si>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</si>
  <si>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</si>
  <si>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</si>
  <si>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</si>
  <si>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</si>
  <si>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</si>
  <si>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</si>
  <si>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</si>
  <si>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</si>
  <si>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</si>
  <si>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</si>
  <si>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</si>
  <si>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</si>
  <si>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</si>
  <si>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</si>
  <si>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</si>
  <si>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</si>
  <si>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</si>
  <si>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</si>
  <si>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</si>
  <si>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</si>
  <si>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</si>
  <si>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</si>
  <si>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</si>
  <si>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</si>
  <si>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</si>
  <si>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</si>
  <si>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</si>
  <si>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</si>
  <si>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</si>
  <si>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</si>
  <si>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</si>
  <si>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</si>
  <si>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</si>
  <si>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</si>
  <si>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</si>
  <si>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</si>
  <si>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</si>
  <si>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</si>
  <si>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</si>
  <si>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</si>
  <si>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</si>
  <si>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</si>
  <si>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</si>
  <si>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</si>
  <si>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</si>
  <si>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</si>
  <si>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</si>
  <si>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</si>
  <si>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</si>
  <si>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</si>
  <si>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</si>
  <si>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</si>
  <si>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</si>
  <si>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</si>
  <si>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</si>
  <si>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</si>
  <si>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</si>
  <si>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</si>
  <si>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</si>
  <si>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</si>
  <si>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</si>
  <si>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</si>
  <si>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</si>
  <si>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</si>
  <si>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</si>
  <si>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</si>
  <si>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</si>
  <si>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</si>
  <si>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</si>
  <si>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</si>
  <si>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</si>
  <si>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</si>
  <si>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</si>
  <si>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</si>
  <si>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</si>
  <si>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</si>
  <si>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</si>
  <si>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</si>
  <si>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</si>
  <si>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</si>
  <si>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</si>
  <si>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</si>
  <si>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</si>
  <si>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</si>
  <si>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</si>
  <si>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</si>
  <si>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</si>
  <si>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</si>
  <si>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</si>
  <si>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</si>
  <si>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</si>
  <si>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</si>
  <si>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</si>
  <si>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</si>
  <si>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</si>
  <si>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</si>
  <si>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</si>
  <si>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</si>
  <si>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</si>
  <si>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</si>
  <si>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</si>
  <si>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</si>
  <si>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</si>
  <si>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</si>
  <si>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</si>
  <si>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</si>
  <si>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</si>
  <si>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</si>
  <si>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</si>
  <si>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</si>
  <si>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</si>
  <si>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</si>
  <si>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</si>
  <si>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</si>
  <si>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</si>
  <si>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</si>
  <si>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</si>
  <si>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</si>
  <si>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</si>
  <si>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</si>
  <si>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</si>
  <si>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</si>
  <si>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</si>
  <si>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</si>
  <si>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</si>
  <si>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</si>
  <si>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</si>
  <si>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</si>
  <si>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</si>
  <si>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</si>
  <si>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</si>
  <si>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</si>
  <si>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</si>
  <si>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</si>
  <si>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</si>
  <si>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</si>
  <si>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</si>
  <si>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</si>
  <si>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</si>
  <si>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</si>
  <si>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</si>
  <si>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</si>
  <si>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</si>
  <si>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</si>
  <si>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</si>
  <si>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</si>
  <si>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</si>
  <si>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</si>
  <si>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</si>
  <si>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</si>
  <si>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</si>
  <si>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</si>
  <si>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</si>
  <si>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</si>
  <si>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</si>
  <si>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</si>
  <si>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</si>
  <si>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</si>
  <si>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</si>
  <si>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</si>
  <si>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</si>
  <si>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</si>
  <si>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</si>
  <si>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</si>
  <si>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</si>
  <si>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</si>
  <si>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</si>
  <si>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</si>
  <si>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</si>
  <si>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</si>
  <si>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</si>
  <si>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</si>
  <si>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</si>
  <si>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</si>
  <si>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</si>
  <si>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</si>
  <si>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</si>
  <si>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</si>
  <si>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</si>
  <si>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</si>
  <si>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</si>
  <si>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</si>
  <si>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</si>
  <si>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</si>
  <si>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</si>
  <si>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</si>
  <si>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</si>
  <si>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</si>
  <si>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</si>
  <si>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</si>
  <si>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</si>
  <si>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</si>
  <si>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</si>
  <si>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</si>
  <si>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</si>
  <si>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</si>
  <si>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</si>
  <si>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</si>
  <si>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</si>
  <si>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</si>
  <si>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</si>
  <si>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</si>
  <si>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</si>
  <si>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</si>
  <si>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</si>
  <si>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</si>
  <si>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</si>
  <si>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</si>
  <si>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</si>
  <si>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</si>
  <si>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</si>
  <si>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</si>
  <si>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</si>
  <si>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</si>
  <si>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</si>
  <si>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</si>
  <si>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</si>
  <si>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</si>
  <si>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</si>
  <si>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</si>
  <si>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</si>
  <si>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</si>
  <si>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</si>
  <si>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</si>
  <si>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</si>
  <si>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</si>
  <si>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</si>
  <si>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</si>
  <si>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</si>
  <si>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</si>
  <si>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</si>
  <si>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</si>
  <si>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</si>
  <si>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</si>
  <si>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</si>
  <si>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</si>
  <si>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</si>
  <si>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</si>
  <si>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</si>
  <si>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</si>
  <si>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</si>
  <si>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</si>
  <si>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</si>
  <si>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</si>
  <si>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</si>
  <si>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</si>
  <si>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</si>
  <si>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</si>
  <si>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</si>
  <si>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</si>
  <si>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</si>
  <si>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</si>
  <si>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</si>
  <si>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</si>
  <si>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</si>
  <si>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</si>
  <si>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</si>
  <si>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</si>
  <si>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</si>
  <si>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</si>
  <si>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</si>
  <si>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</si>
  <si>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</si>
  <si>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</si>
  <si>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</si>
  <si>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</si>
  <si>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</si>
  <si>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</si>
  <si>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</si>
  <si>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</si>
  <si>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</si>
  <si>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</si>
  <si>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</si>
  <si>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</si>
  <si>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</si>
  <si>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</si>
  <si>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</si>
  <si>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</si>
  <si>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</si>
  <si>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</si>
  <si>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</si>
  <si>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</si>
  <si>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</si>
  <si>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</si>
  <si>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</si>
  <si>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</si>
  <si>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</si>
  <si>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</si>
  <si>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</si>
  <si>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</si>
  <si>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</si>
  <si>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</si>
  <si>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</si>
  <si>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</si>
  <si>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</si>
  <si>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</si>
  <si>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</si>
  <si>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</si>
  <si>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</si>
  <si>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</si>
  <si>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</si>
  <si>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</si>
  <si>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</si>
  <si>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</si>
  <si>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</si>
  <si>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</si>
  <si>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</si>
  <si>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</si>
  <si>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</si>
  <si>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</si>
  <si>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</si>
  <si>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</si>
  <si>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</si>
  <si>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</si>
  <si>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</si>
  <si>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</si>
  <si>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</si>
  <si>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</si>
  <si>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</si>
  <si>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</si>
  <si>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</si>
  <si>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</si>
  <si>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</si>
  <si>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</si>
  <si>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</si>
  <si>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</si>
  <si>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</si>
  <si>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</si>
  <si>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</si>
  <si>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</si>
  <si>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</si>
  <si>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</si>
  <si>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</si>
  <si>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</si>
  <si>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</si>
  <si>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</si>
  <si>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</si>
  <si>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</si>
  <si>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</si>
  <si>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</si>
  <si>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</si>
  <si>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</si>
  <si>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</si>
  <si>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</si>
  <si>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</si>
  <si>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</si>
  <si>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</si>
  <si>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</si>
  <si>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</si>
  <si>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</si>
  <si>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</si>
  <si>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</si>
  <si>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</si>
  <si>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</si>
  <si>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</si>
  <si>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</si>
  <si>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</si>
  <si>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</si>
  <si>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</si>
  <si>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</si>
  <si>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</si>
  <si>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</si>
  <si>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</si>
  <si>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</si>
  <si>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</si>
  <si>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</si>
  <si>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</si>
  <si>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</si>
  <si>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</si>
  <si>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</si>
  <si>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</si>
  <si>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</si>
  <si>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</si>
  <si>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</si>
  <si>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</si>
  <si>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</si>
  <si>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</si>
  <si>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</si>
  <si>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</si>
  <si>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</si>
  <si>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</si>
  <si>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</si>
  <si>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</si>
  <si>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</si>
  <si>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</si>
  <si>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</si>
  <si>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</si>
  <si>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</si>
  <si>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</si>
  <si>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</si>
  <si>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</si>
  <si>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</si>
  <si>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</si>
  <si>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</si>
  <si>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</si>
  <si>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</si>
  <si>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</si>
  <si>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</si>
  <si>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</si>
  <si>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</si>
  <si>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</si>
  <si>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</si>
  <si>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</si>
  <si>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</si>
  <si>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</si>
  <si>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</si>
  <si>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</si>
  <si>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</si>
  <si>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</si>
  <si>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</si>
  <si>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</si>
  <si>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</si>
  <si>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</si>
  <si>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</si>
  <si>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</si>
  <si>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</si>
  <si>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</si>
  <si>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</si>
  <si>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</si>
  <si>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</si>
  <si>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</si>
  <si>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</si>
  <si>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</si>
  <si>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</si>
  <si>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</si>
  <si>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</si>
  <si>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</si>
  <si>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</si>
  <si>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</si>
  <si>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</si>
  <si>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</si>
  <si>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</si>
  <si>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</si>
  <si>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</si>
  <si>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</si>
  <si>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</si>
  <si>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</si>
  <si>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</si>
  <si>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</si>
  <si>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</si>
  <si>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</si>
  <si>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</si>
  <si>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</si>
  <si>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</si>
  <si>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</si>
  <si>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</si>
  <si>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</si>
  <si>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</si>
  <si>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</si>
  <si>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</si>
  <si>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</si>
  <si>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</si>
  <si>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</si>
  <si>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</si>
  <si>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</si>
  <si>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</si>
  <si>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</si>
  <si>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</si>
  <si>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</si>
  <si>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</si>
  <si>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</si>
  <si>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</si>
  <si>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</si>
  <si>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</si>
  <si>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</si>
  <si>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</si>
  <si>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</si>
  <si>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</si>
  <si>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</si>
  <si>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</si>
  <si>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</si>
  <si>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</si>
  <si>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</si>
  <si>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</si>
  <si>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</si>
  <si>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</si>
  <si>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</si>
  <si>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</si>
  <si>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</si>
  <si>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</si>
  <si>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</si>
  <si>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</si>
  <si>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</si>
  <si>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</si>
  <si>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</si>
  <si>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</si>
  <si>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</si>
  <si>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</si>
  <si>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</si>
  <si>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</si>
  <si>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</si>
  <si>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</si>
  <si>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</si>
  <si>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</si>
  <si>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</si>
  <si>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</si>
  <si>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</si>
  <si>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</si>
  <si>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</si>
  <si>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</si>
  <si>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</si>
  <si>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</si>
  <si>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</si>
  <si>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</si>
  <si>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</si>
  <si>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</si>
  <si>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</si>
  <si>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</si>
  <si>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</si>
  <si>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</si>
  <si>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</si>
  <si>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</si>
  <si>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</si>
  <si>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</si>
  <si>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</si>
  <si>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</si>
  <si>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</si>
  <si>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</si>
  <si>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</si>
  <si>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</si>
  <si>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</si>
  <si>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</si>
  <si>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</si>
  <si>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</si>
  <si>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</si>
  <si>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</si>
  <si>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</si>
  <si>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</si>
  <si>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</si>
  <si>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</si>
  <si>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</si>
  <si>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</si>
  <si>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</si>
  <si>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</si>
  <si>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</si>
  <si>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</si>
  <si>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</si>
  <si>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</si>
  <si>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</si>
  <si>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</si>
  <si>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</si>
  <si>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</si>
  <si>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</si>
  <si>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</si>
  <si>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</si>
  <si>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</si>
  <si>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</si>
  <si>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</si>
  <si>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</si>
  <si>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</si>
  <si>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</si>
  <si>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</si>
  <si>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</si>
  <si>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</si>
  <si>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</si>
  <si>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</si>
  <si>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</si>
  <si>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</si>
  <si>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</si>
  <si>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</si>
  <si>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</si>
  <si>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</si>
  <si>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</si>
  <si>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</si>
  <si>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</si>
  <si>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</si>
  <si>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</si>
  <si>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</si>
  <si>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</si>
  <si>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</si>
  <si>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</si>
  <si>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</si>
  <si>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</si>
  <si>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</si>
  <si>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</si>
  <si>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</si>
  <si>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</si>
  <si>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</si>
  <si>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</si>
  <si>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</si>
  <si>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</si>
  <si>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</si>
  <si>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</si>
  <si>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</si>
  <si>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</si>
  <si>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</si>
  <si>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</si>
  <si>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</si>
  <si>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</si>
  <si>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</si>
  <si>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</si>
  <si>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</si>
  <si>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</si>
  <si>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</si>
  <si>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</si>
  <si>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</si>
  <si>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</si>
  <si>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</si>
  <si>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</si>
  <si>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</si>
  <si>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</si>
  <si>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</si>
  <si>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</si>
  <si>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</si>
  <si>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</si>
  <si>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</si>
  <si>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</si>
  <si>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</si>
  <si>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</si>
  <si>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</si>
  <si>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</si>
  <si>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</si>
  <si>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</si>
  <si>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</si>
  <si>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</si>
  <si>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</si>
  <si>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</si>
  <si>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</si>
  <si>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</si>
  <si>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</si>
  <si>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</si>
  <si>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</si>
  <si>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</si>
  <si>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</si>
  <si>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</si>
  <si>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</si>
  <si>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</si>
  <si>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</si>
  <si>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</si>
  <si>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</si>
  <si>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</si>
  <si>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</si>
  <si>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</si>
  <si>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</si>
  <si>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</si>
  <si>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</si>
  <si>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</si>
  <si>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</si>
  <si>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</si>
  <si>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</si>
  <si>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</si>
  <si>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</si>
  <si>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</si>
  <si>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</si>
  <si>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</si>
  <si>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</si>
  <si>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</si>
  <si>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</si>
  <si>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</si>
  <si>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</si>
  <si>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</si>
  <si>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</si>
  <si>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</si>
  <si>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</si>
  <si>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</si>
  <si>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</si>
  <si>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</si>
  <si>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</si>
  <si>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</si>
  <si>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</si>
  <si>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</si>
  <si>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</si>
  <si>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</si>
  <si>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</si>
  <si>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</si>
  <si>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</si>
  <si>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</si>
  <si>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</si>
  <si>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</si>
  <si>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</si>
  <si>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</si>
  <si>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</si>
  <si>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</si>
  <si>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</si>
  <si>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</si>
  <si>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</si>
  <si>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</si>
  <si>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</si>
  <si>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</si>
  <si>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</si>
  <si>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</si>
  <si>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</si>
  <si>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</si>
  <si>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</si>
  <si>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</si>
  <si>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</si>
  <si>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</si>
  <si>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</si>
  <si>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</si>
  <si>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</si>
  <si>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</si>
  <si>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</si>
  <si>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</si>
  <si>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</si>
  <si>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</si>
  <si>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</si>
  <si>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</si>
  <si>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</si>
  <si>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</si>
  <si>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</si>
  <si>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</si>
  <si>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</si>
  <si>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</si>
  <si>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</si>
  <si>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</si>
  <si>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</si>
  <si>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</si>
  <si>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</si>
  <si>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</si>
  <si>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</si>
  <si>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</si>
  <si>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</si>
  <si>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</si>
  <si>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</si>
  <si>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</si>
  <si>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</si>
  <si>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</si>
  <si>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</si>
  <si>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</si>
  <si>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</si>
  <si>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</si>
  <si>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</si>
  <si>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</si>
  <si>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</si>
  <si>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</si>
  <si>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</si>
  <si>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</si>
  <si>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</si>
  <si>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</si>
  <si>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</si>
  <si>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</si>
  <si>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</si>
  <si>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</si>
  <si>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</si>
  <si>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</si>
  <si>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</si>
  <si>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</si>
  <si>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</si>
  <si>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</si>
  <si>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</si>
  <si>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</si>
  <si>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</si>
  <si>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</si>
  <si>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</si>
  <si>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</si>
  <si>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</si>
  <si>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</si>
  <si>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</si>
  <si>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</si>
  <si>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</si>
  <si>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</si>
  <si>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</si>
  <si>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</si>
  <si>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</si>
  <si>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</si>
  <si>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</si>
  <si>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</si>
  <si>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</si>
  <si>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</si>
  <si>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</si>
  <si>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</si>
  <si>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</si>
  <si>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</si>
  <si>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</si>
  <si>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</si>
  <si>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</si>
  <si>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</si>
  <si>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</si>
  <si>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</si>
  <si>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</si>
  <si>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</si>
  <si>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</si>
  <si>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</si>
  <si>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</si>
  <si>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</si>
  <si>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</si>
  <si>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</si>
  <si>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</si>
  <si>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</si>
  <si>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</si>
  <si>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</si>
  <si>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</si>
  <si>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</si>
  <si>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</si>
  <si>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</si>
  <si>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</si>
  <si>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</si>
  <si>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</si>
  <si>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</si>
  <si>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</si>
  <si>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</si>
  <si>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</si>
  <si>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</si>
  <si>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</si>
  <si>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</si>
  <si>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</si>
  <si>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</si>
  <si>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</si>
  <si>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</si>
  <si>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</si>
  <si>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</si>
  <si>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</si>
  <si>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</si>
  <si>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</si>
  <si>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</si>
  <si>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</si>
  <si>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</si>
  <si>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</si>
  <si>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</si>
  <si>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</si>
  <si>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</si>
  <si>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</si>
  <si>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</si>
  <si>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</si>
  <si>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</si>
  <si>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</si>
  <si>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</si>
  <si>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</si>
  <si>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</si>
  <si>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</si>
  <si>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</si>
  <si>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</si>
  <si>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</si>
  <si>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</si>
  <si>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</si>
  <si>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</si>
  <si>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</si>
  <si>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</si>
  <si>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</si>
  <si>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</si>
  <si>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</si>
  <si>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</si>
  <si>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</si>
  <si>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</si>
  <si>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</si>
  <si>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</si>
  <si>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</si>
  <si>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</si>
  <si>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</si>
  <si>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</si>
  <si>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</si>
  <si>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</si>
  <si>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</si>
  <si>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</si>
  <si>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</si>
  <si>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</si>
  <si>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</si>
  <si>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</si>
  <si>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</si>
  <si>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</si>
  <si>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</si>
  <si>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</si>
  <si>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</si>
  <si>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</si>
  <si>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</si>
  <si>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</si>
  <si>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</si>
  <si>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</si>
  <si>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</si>
  <si>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</si>
  <si>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</si>
  <si>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</si>
  <si>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</si>
  <si>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</si>
  <si>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</si>
  <si>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</si>
  <si>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</si>
  <si>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</si>
  <si>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</si>
  <si>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</si>
  <si>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</si>
  <si>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</si>
  <si>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</si>
  <si>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</si>
  <si>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</si>
  <si>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</si>
  <si>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</si>
  <si>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</si>
  <si>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</si>
  <si>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</si>
  <si>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</si>
  <si>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</si>
  <si>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</si>
  <si>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</si>
  <si>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</si>
  <si>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</si>
  <si>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</si>
  <si>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</si>
  <si>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</si>
  <si>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</si>
  <si>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</si>
  <si>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</si>
  <si>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</si>
  <si>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</si>
  <si>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</si>
  <si>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</si>
  <si>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</si>
  <si>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</si>
  <si>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</si>
  <si>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</si>
  <si>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</si>
  <si>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</si>
  <si>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</si>
  <si>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</si>
  <si>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</si>
  <si>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</si>
  <si>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</si>
  <si>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</si>
  <si>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</si>
  <si>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</si>
  <si>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</si>
  <si>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</si>
  <si>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</si>
  <si>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</si>
  <si>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</si>
  <si>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</si>
  <si>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</si>
  <si>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</si>
  <si>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</si>
  <si>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</si>
  <si>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</si>
  <si>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</si>
  <si>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</si>
  <si>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</si>
  <si>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</si>
  <si>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</si>
  <si>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</si>
  <si>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</si>
  <si>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</si>
  <si>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</si>
  <si>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</si>
  <si>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</si>
  <si>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</si>
  <si>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</si>
  <si>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</si>
  <si>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</si>
  <si>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</si>
  <si>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</si>
  <si>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</si>
  <si>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</si>
  <si>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</si>
  <si>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</si>
  <si>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</si>
  <si>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</si>
  <si>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</si>
  <si>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</si>
  <si>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</si>
  <si>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</si>
  <si>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</si>
  <si>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</si>
  <si>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</si>
  <si>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</si>
  <si>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</si>
  <si>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</si>
  <si>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</si>
  <si>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</si>
  <si>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</si>
  <si>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</si>
  <si>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</si>
  <si>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</si>
  <si>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</si>
  <si>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</si>
  <si>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</si>
  <si>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</si>
  <si>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</si>
  <si>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</si>
  <si>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</si>
  <si>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</si>
  <si>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</si>
  <si>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</si>
  <si>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</si>
  <si>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</si>
  <si>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</si>
  <si>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</si>
  <si>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</si>
  <si>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</si>
  <si>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</si>
  <si>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</si>
  <si>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</si>
  <si>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</si>
  <si>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</si>
  <si>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</si>
  <si>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</si>
  <si>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</si>
  <si>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</si>
  <si>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</si>
  <si>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</si>
  <si>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</si>
  <si>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</si>
  <si>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</si>
  <si>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</si>
  <si>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</si>
  <si>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</si>
  <si>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</si>
  <si>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</si>
  <si>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</si>
  <si>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</si>
  <si>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</si>
  <si>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</si>
  <si>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</si>
  <si>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</si>
  <si>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</si>
  <si>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</si>
  <si>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</si>
  <si>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</si>
  <si>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</si>
  <si>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</si>
  <si>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</si>
  <si>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</si>
  <si>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</si>
  <si>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</si>
  <si>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</si>
  <si>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</si>
  <si>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</si>
  <si>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</si>
  <si>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</si>
  <si>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</si>
  <si>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</si>
  <si>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</si>
  <si>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</si>
  <si>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</si>
  <si>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</si>
  <si>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</si>
  <si>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</si>
  <si>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</si>
  <si>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</si>
  <si>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</si>
  <si>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</si>
  <si>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</si>
  <si>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</si>
  <si>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</si>
  <si>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</si>
  <si>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</si>
  <si>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</si>
  <si>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</si>
  <si>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</si>
  <si>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</si>
  <si>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</si>
  <si>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</si>
  <si>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</si>
  <si>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</si>
  <si>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</si>
  <si>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</si>
  <si>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</si>
  <si>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</si>
  <si>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</si>
  <si>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</si>
  <si>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</si>
  <si>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</si>
  <si>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</si>
  <si>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</si>
  <si>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</si>
  <si>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</si>
  <si>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</si>
  <si>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</si>
  <si>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</si>
  <si>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</si>
  <si>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</si>
  <si>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</si>
  <si>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</si>
  <si>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</si>
  <si>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</si>
  <si>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</si>
  <si>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</si>
  <si>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</si>
  <si>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</si>
  <si>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</si>
  <si>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</si>
  <si>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</si>
  <si>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</si>
  <si>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</si>
  <si>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</si>
  <si>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</si>
  <si>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</si>
  <si>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</si>
  <si>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</si>
  <si>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</si>
  <si>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</si>
  <si>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</si>
  <si>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</si>
  <si>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</si>
  <si>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</si>
  <si>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</si>
  <si>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</si>
  <si>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</si>
  <si>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</si>
  <si>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</si>
  <si>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</si>
  <si>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</si>
  <si>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</si>
  <si>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</si>
  <si>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</si>
  <si>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</si>
  <si>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</si>
  <si>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</si>
  <si>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</si>
  <si>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</si>
  <si>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</si>
  <si>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</si>
  <si>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</si>
  <si>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</si>
  <si>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</si>
  <si>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</si>
  <si>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</si>
  <si>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</si>
  <si>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</si>
  <si>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</si>
  <si>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</si>
  <si>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</si>
  <si>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</si>
  <si>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</si>
  <si>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</si>
  <si>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</si>
  <si>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</si>
  <si>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</si>
  <si>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</si>
  <si>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</si>
  <si>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</si>
  <si>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</si>
  <si>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</si>
  <si>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</si>
  <si>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</si>
  <si>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</si>
  <si>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</si>
  <si>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</si>
  <si>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</si>
  <si>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</si>
  <si>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</si>
  <si>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</si>
  <si>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</si>
  <si>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</si>
  <si>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</si>
  <si>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</si>
  <si>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</si>
  <si>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</si>
  <si>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</si>
  <si>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</si>
  <si>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</si>
  <si>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</si>
  <si>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</si>
  <si>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</si>
  <si>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</si>
  <si>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</si>
  <si>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</si>
  <si>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</si>
  <si>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</si>
  <si>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</si>
  <si>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</si>
  <si>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</si>
  <si>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</si>
  <si>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</si>
  <si>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</si>
  <si>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</si>
  <si>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</si>
  <si>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</si>
  <si>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</si>
  <si>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</si>
  <si>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</si>
  <si>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</si>
  <si>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</si>
  <si>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</si>
  <si>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</si>
  <si>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</si>
  <si>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</si>
  <si>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</si>
  <si>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</si>
  <si>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</si>
  <si>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</si>
  <si>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</si>
  <si>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</si>
  <si>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</si>
  <si>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</si>
  <si>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</si>
  <si>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</si>
  <si>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</si>
  <si>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</si>
  <si>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</si>
  <si>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</si>
  <si>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</si>
  <si>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</si>
  <si>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</si>
  <si>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</si>
  <si>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</si>
  <si>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</si>
  <si>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</si>
  <si>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</si>
  <si>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</si>
  <si>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</si>
  <si>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</si>
  <si>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</si>
  <si>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</si>
  <si>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</si>
  <si>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</si>
  <si>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</si>
  <si>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</si>
  <si>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</si>
  <si>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</si>
  <si>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</si>
  <si>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</si>
  <si>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</si>
  <si>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</si>
  <si>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</si>
  <si>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</si>
  <si>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</si>
  <si>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</si>
  <si>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</si>
  <si>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</si>
  <si>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</si>
  <si>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</si>
  <si>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</si>
  <si>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</si>
  <si>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</si>
  <si>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</si>
  <si>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</si>
  <si>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</si>
  <si>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</si>
  <si>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</si>
  <si>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</si>
  <si>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</si>
  <si>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</si>
  <si>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</si>
  <si>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</si>
  <si>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</si>
  <si>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</si>
  <si>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</si>
  <si>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</si>
  <si>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</si>
  <si>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</si>
  <si>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</si>
  <si>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</si>
  <si>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</si>
  <si>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</si>
  <si>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</si>
  <si>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</si>
  <si>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</si>
  <si>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</si>
  <si>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</si>
  <si>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</si>
  <si>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</si>
  <si>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</si>
  <si>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</si>
  <si>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</si>
  <si>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</si>
  <si>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</si>
  <si>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</si>
  <si>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</si>
  <si>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</si>
  <si>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</si>
  <si>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</si>
  <si>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</si>
  <si>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</si>
  <si>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</si>
  <si>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</si>
  <si>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</si>
  <si>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</si>
  <si>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</si>
  <si>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</si>
  <si>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</si>
  <si>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</si>
  <si>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</si>
  <si>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</si>
  <si>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</si>
  <si>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</si>
  <si>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</si>
  <si>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</si>
  <si>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</si>
  <si>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</si>
  <si>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</si>
  <si>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</si>
  <si>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</si>
  <si>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</si>
  <si>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</si>
  <si>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</si>
  <si>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</si>
  <si>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</si>
  <si>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</si>
  <si>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</si>
  <si>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</si>
  <si>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</si>
  <si>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</si>
  <si>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</si>
  <si>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</si>
  <si>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</si>
  <si>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</si>
  <si>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</si>
  <si>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</si>
  <si>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</si>
  <si>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</si>
  <si>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</si>
  <si>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</si>
  <si>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</si>
  <si>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</si>
  <si>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</si>
  <si>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</si>
  <si>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</si>
  <si>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</si>
  <si>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</si>
  <si>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</si>
  <si>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</si>
  <si>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</si>
  <si>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</si>
  <si>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</si>
  <si>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</si>
  <si>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</si>
  <si>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</si>
  <si>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</si>
  <si>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</si>
  <si>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</si>
  <si>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</si>
  <si>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</si>
  <si>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</si>
  <si>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</si>
  <si>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</si>
  <si>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</si>
  <si>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</si>
  <si>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</si>
  <si>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</si>
  <si>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</si>
  <si>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</si>
  <si>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</si>
  <si>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</si>
  <si>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</si>
  <si>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</si>
  <si>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</si>
  <si>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</si>
  <si>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</si>
  <si>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</si>
  <si>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</si>
  <si>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</si>
  <si>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</si>
  <si>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</si>
  <si>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</si>
  <si>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</si>
  <si>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</si>
  <si>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</si>
  <si>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</si>
  <si>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</si>
  <si>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</si>
  <si>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</si>
  <si>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</si>
  <si>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</si>
  <si>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</si>
  <si>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</si>
  <si>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</si>
  <si>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</si>
  <si>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</si>
  <si>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</si>
  <si>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</si>
  <si>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</si>
  <si>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</si>
  <si>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</si>
  <si>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</si>
  <si>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</si>
  <si>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</si>
  <si>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</si>
  <si>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</si>
  <si>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</si>
  <si>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</si>
  <si>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</si>
  <si>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</si>
  <si>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</si>
  <si>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</si>
  <si>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</si>
  <si>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</si>
  <si>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</si>
  <si>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</si>
  <si>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</si>
  <si>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</si>
  <si>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</si>
  <si>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</si>
  <si>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</si>
  <si>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</si>
  <si>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</si>
  <si>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</si>
  <si>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</si>
  <si>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</si>
  <si>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</si>
  <si>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</si>
  <si>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</si>
  <si>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</si>
  <si>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</si>
  <si>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</si>
  <si>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</si>
  <si>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</si>
  <si>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</si>
  <si>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</si>
  <si>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</si>
  <si>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</si>
  <si>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</si>
  <si>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</si>
  <si>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</si>
  <si>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</si>
  <si>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</si>
  <si>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</si>
  <si>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</si>
  <si>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</si>
  <si>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</si>
  <si>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</si>
  <si>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</si>
  <si>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</si>
  <si>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</si>
  <si>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</si>
  <si>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</si>
  <si>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</si>
  <si>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</si>
  <si>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</si>
  <si>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</si>
  <si>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</si>
  <si>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</si>
  <si>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</si>
  <si>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</si>
  <si>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</si>
  <si>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</si>
  <si>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</si>
  <si>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</si>
  <si>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</si>
  <si>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</si>
  <si>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</si>
  <si>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</si>
  <si>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</si>
  <si>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</si>
  <si>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</si>
  <si>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</si>
  <si>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</si>
  <si>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</si>
  <si>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</si>
  <si>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</si>
  <si>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</si>
  <si>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</si>
  <si>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</si>
  <si>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</si>
  <si>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</si>
  <si>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</si>
  <si>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</si>
  <si>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</si>
  <si>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</si>
  <si>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</si>
  <si>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</si>
  <si>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</si>
  <si>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</si>
  <si>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</si>
  <si>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</si>
  <si>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</si>
  <si>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</si>
  <si>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</si>
  <si>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</si>
  <si>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</si>
  <si>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</si>
  <si>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</si>
  <si>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</si>
  <si>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</si>
  <si>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</si>
  <si>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</si>
  <si>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</si>
  <si>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</si>
  <si>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</si>
  <si>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</si>
  <si>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</si>
  <si>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</si>
  <si>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</si>
  <si>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</si>
  <si>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</si>
  <si>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</si>
  <si>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</si>
  <si>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</si>
  <si>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</si>
  <si>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</si>
  <si>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</si>
  <si>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</si>
  <si>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</si>
  <si>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</si>
  <si>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</si>
  <si>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</si>
  <si>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</si>
  <si>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</si>
  <si>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</si>
  <si>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</si>
  <si>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</si>
  <si>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</si>
  <si>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</si>
  <si>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</si>
  <si>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</si>
  <si>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</si>
  <si>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</si>
  <si>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</si>
  <si>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</si>
  <si>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</si>
  <si>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</si>
  <si>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</si>
  <si>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</si>
  <si>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</si>
  <si>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</si>
  <si>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</si>
  <si>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</si>
  <si>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</si>
  <si>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</si>
  <si>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</si>
  <si>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</si>
  <si>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</si>
  <si>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</si>
  <si>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</si>
  <si>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</si>
  <si>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</si>
  <si>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</si>
  <si>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</si>
  <si>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</si>
  <si>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</si>
  <si>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</si>
  <si>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</si>
  <si>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</si>
  <si>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</si>
  <si>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</si>
  <si>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</si>
  <si>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</si>
  <si>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</si>
  <si>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</si>
  <si>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</si>
  <si>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</si>
  <si>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</si>
  <si>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</si>
  <si>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</si>
  <si>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</si>
  <si>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</si>
  <si>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</si>
  <si>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</si>
  <si>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</si>
  <si>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</si>
  <si>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</si>
  <si>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</si>
  <si>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</si>
  <si>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</si>
  <si>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</si>
  <si>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</si>
  <si>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</si>
  <si>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</si>
  <si>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</si>
  <si>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</si>
  <si>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</si>
  <si>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</si>
  <si>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</si>
  <si>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</si>
  <si>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</si>
  <si>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</si>
  <si>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</si>
  <si>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</si>
  <si>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</si>
  <si>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</si>
  <si>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</si>
  <si>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</si>
  <si>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</si>
  <si>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</si>
  <si>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</si>
  <si>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</si>
  <si>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</si>
  <si>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</si>
  <si>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</si>
  <si>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</si>
  <si>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</si>
  <si>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</si>
  <si>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</si>
  <si>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</si>
  <si>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</si>
  <si>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</si>
  <si>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</si>
  <si>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</si>
  <si>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</si>
  <si>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</si>
  <si>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</si>
  <si>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</si>
  <si>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</si>
  <si>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</si>
  <si>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</si>
  <si>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</si>
  <si>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</si>
  <si>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</si>
  <si>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</si>
  <si>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</si>
  <si>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</si>
  <si>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</si>
  <si>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</si>
  <si>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</si>
  <si>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</si>
  <si>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</si>
  <si>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</si>
  <si>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</si>
  <si>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</si>
  <si>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</si>
  <si>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</si>
  <si>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</si>
  <si>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</si>
  <si>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</si>
  <si>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</si>
  <si>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</si>
  <si>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</si>
  <si>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</si>
  <si>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</si>
  <si>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</si>
  <si>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</si>
  <si>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</si>
  <si>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</si>
  <si>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</si>
  <si>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</si>
  <si>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</si>
  <si>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</si>
  <si>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</si>
  <si>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</si>
  <si>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</si>
  <si>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</si>
  <si>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</si>
  <si>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</si>
  <si>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</si>
  <si>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</si>
  <si>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</si>
  <si>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</si>
  <si>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</si>
  <si>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</si>
  <si>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</si>
  <si>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</si>
  <si>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</si>
  <si>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</si>
  <si>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</si>
  <si>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</si>
  <si>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</si>
  <si>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</si>
  <si>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</si>
  <si>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</si>
  <si>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</si>
  <si>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</si>
  <si>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</si>
  <si>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</si>
  <si>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</si>
  <si>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</si>
  <si>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</si>
  <si>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</si>
  <si>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</si>
  <si>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</si>
  <si>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</si>
  <si>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</si>
  <si>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</si>
  <si>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</si>
  <si>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</si>
  <si>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</si>
  <si>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</si>
  <si>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</si>
  <si>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</si>
  <si>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</si>
  <si>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</si>
  <si>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</si>
  <si>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</si>
  <si>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</si>
  <si>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</si>
  <si>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</si>
  <si>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</si>
  <si>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</si>
  <si>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</si>
  <si>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</si>
  <si>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</si>
  <si>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</si>
  <si>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</si>
  <si>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</si>
  <si>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</si>
  <si>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</si>
  <si>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</si>
  <si>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</si>
  <si>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</si>
  <si>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</si>
  <si>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</si>
  <si>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</si>
  <si>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</si>
  <si>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</si>
  <si>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</si>
  <si>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</si>
  <si>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</si>
  <si>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</si>
  <si>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</si>
  <si>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</si>
  <si>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</si>
  <si>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</si>
  <si>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</si>
  <si>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</si>
  <si>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</si>
  <si>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</si>
  <si>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</si>
  <si>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</si>
  <si>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</si>
  <si>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</si>
  <si>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</si>
  <si>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</si>
  <si>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</si>
  <si>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</si>
  <si>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</si>
  <si>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</si>
  <si>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</si>
  <si>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</si>
  <si>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</si>
  <si>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</si>
  <si>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</si>
  <si>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</si>
  <si>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</si>
  <si>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</si>
  <si>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</si>
  <si>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</si>
  <si>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</si>
  <si>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</si>
  <si>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</si>
  <si>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</si>
  <si>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</si>
  <si>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</si>
  <si>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</si>
  <si>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</si>
  <si>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</si>
  <si>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</si>
  <si>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</si>
  <si>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</si>
  <si>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</si>
  <si>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</si>
  <si>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</si>
  <si>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</si>
  <si>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</si>
  <si>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</si>
  <si>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</si>
  <si>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</si>
  <si>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</si>
  <si>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</si>
  <si>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</si>
  <si>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</si>
  <si>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</si>
  <si>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</si>
  <si>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</si>
  <si>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</si>
  <si>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</si>
  <si>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</si>
  <si>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</si>
  <si>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</si>
  <si>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</si>
  <si>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</si>
  <si>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</si>
  <si>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</si>
  <si>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</si>
  <si>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</si>
  <si>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</si>
  <si>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</si>
  <si>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</si>
  <si>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</si>
  <si>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</si>
  <si>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</si>
  <si>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</si>
  <si>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</si>
  <si>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</si>
  <si>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</si>
  <si>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</si>
  <si>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</si>
  <si>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</si>
  <si>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</si>
  <si>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</si>
  <si>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</si>
  <si>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</si>
  <si>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</si>
  <si>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</si>
  <si>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</si>
  <si>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</si>
  <si>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</si>
  <si>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</si>
  <si>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</si>
  <si>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</si>
  <si>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</si>
  <si>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</si>
  <si>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</si>
  <si>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</si>
  <si>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</si>
  <si>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</si>
  <si>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</si>
  <si>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</si>
  <si>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</si>
  <si>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</si>
  <si>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</si>
  <si>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</si>
  <si>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</si>
  <si>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</si>
  <si>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</si>
  <si>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</si>
  <si>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</si>
  <si>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</si>
  <si>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</si>
  <si>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</si>
  <si>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</si>
  <si>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</si>
  <si>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</si>
  <si>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</si>
  <si>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</si>
  <si>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</si>
  <si>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</si>
  <si>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</si>
  <si>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</si>
  <si>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</si>
  <si>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</si>
  <si>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</si>
  <si>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</si>
  <si>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</si>
  <si>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</si>
  <si>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</si>
  <si>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</si>
  <si>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</si>
  <si>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</si>
  <si>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</si>
  <si>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</si>
  <si>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</si>
  <si>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</si>
  <si>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</si>
  <si>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</si>
  <si>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</si>
  <si>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</si>
  <si>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</si>
  <si>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</si>
  <si>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</si>
  <si>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</si>
  <si>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</si>
  <si>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</si>
  <si>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</si>
  <si>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</si>
  <si>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</si>
  <si>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</si>
  <si>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</si>
  <si>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</si>
  <si>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</si>
  <si>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</si>
  <si>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</si>
  <si>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</si>
  <si>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</si>
  <si>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</si>
  <si>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</si>
  <si>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</si>
  <si>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</si>
  <si>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</si>
  <si>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</si>
  <si>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</si>
  <si>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</si>
  <si>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</si>
  <si>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</si>
  <si>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</si>
  <si>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</si>
  <si>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</si>
  <si>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</si>
  <si>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</si>
  <si>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</si>
  <si>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</si>
  <si>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</si>
  <si>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</si>
  <si>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</si>
  <si>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</si>
  <si>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</si>
  <si>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</si>
  <si>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</si>
  <si>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</si>
  <si>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</si>
  <si>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</si>
  <si>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</si>
  <si>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</si>
  <si>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</si>
  <si>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</si>
  <si>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</si>
  <si>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</si>
  <si>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</si>
  <si>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</si>
  <si>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</si>
  <si>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</si>
  <si>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</si>
  <si>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</si>
  <si>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</si>
  <si>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</si>
  <si>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</si>
  <si>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</si>
  <si>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</si>
  <si>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</si>
  <si>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</si>
  <si>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</si>
  <si>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</si>
  <si>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</si>
  <si>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</si>
  <si>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</si>
  <si>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</si>
  <si>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</si>
  <si>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</si>
  <si>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</si>
  <si>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</si>
  <si>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</si>
  <si>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</si>
  <si>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</si>
  <si>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</si>
  <si>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</si>
  <si>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</si>
  <si>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</si>
  <si>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</si>
  <si>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</si>
  <si>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</si>
  <si>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</si>
  <si>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</si>
  <si>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</si>
  <si>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</si>
  <si>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</si>
  <si>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</si>
  <si>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</si>
  <si>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</si>
  <si>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</si>
  <si>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</si>
  <si>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</si>
  <si>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</si>
  <si>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</si>
  <si>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</si>
  <si>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</si>
  <si>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</si>
  <si>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</si>
  <si>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</si>
  <si>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</si>
  <si>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</si>
  <si>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</si>
  <si>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</si>
  <si>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</si>
  <si>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</si>
  <si>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</si>
  <si>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</si>
  <si>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</si>
  <si>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</si>
  <si>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</si>
  <si>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</si>
  <si>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</si>
  <si>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</si>
  <si>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</si>
  <si>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</si>
  <si>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</si>
  <si>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</si>
  <si>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</si>
  <si>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</si>
  <si>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</si>
  <si>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</si>
  <si>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</si>
  <si>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</si>
  <si>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</si>
  <si>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</si>
  <si>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</si>
  <si>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</si>
  <si>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</si>
  <si>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</si>
  <si>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</si>
  <si>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</si>
  <si>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</si>
  <si>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</si>
  <si>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</si>
  <si>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</si>
  <si>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</si>
  <si>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</si>
  <si>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</si>
  <si>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</si>
  <si>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</si>
  <si>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</si>
  <si>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</si>
  <si>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</si>
  <si>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</si>
  <si>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</si>
  <si>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</si>
  <si>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</si>
  <si>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</si>
  <si>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</si>
  <si>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</si>
  <si>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</si>
  <si>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</si>
  <si>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</si>
  <si>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</si>
  <si>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</si>
  <si>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</si>
  <si>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</si>
  <si>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</si>
  <si>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</si>
  <si>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</si>
  <si>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</si>
  <si>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</si>
  <si>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</si>
  <si>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</si>
  <si>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</si>
  <si>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</si>
  <si>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</si>
  <si>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</si>
  <si>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</si>
  <si>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</si>
  <si>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</si>
  <si>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</si>
  <si>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</si>
  <si>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</si>
  <si>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</si>
  <si>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</si>
  <si>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</si>
  <si>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</si>
  <si>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</si>
  <si>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</si>
  <si>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</si>
  <si>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</si>
  <si>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</si>
  <si>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</si>
  <si>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</si>
  <si>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</si>
  <si>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</si>
  <si>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</si>
  <si>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</si>
  <si>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</si>
  <si>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</si>
  <si>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</si>
  <si>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</si>
  <si>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</si>
  <si>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</si>
  <si>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</si>
  <si>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</si>
  <si>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</si>
  <si>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</si>
  <si>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</si>
  <si>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</si>
  <si>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</si>
  <si>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</si>
  <si>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</si>
  <si>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</si>
  <si>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</si>
  <si>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</si>
  <si>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</si>
  <si>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</si>
  <si>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</si>
  <si>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</si>
  <si>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</si>
  <si>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</si>
  <si>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</si>
  <si>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</si>
  <si>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</si>
  <si>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</si>
  <si>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</si>
  <si>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</si>
  <si>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</si>
  <si>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</si>
  <si>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</si>
  <si>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</si>
  <si>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</si>
  <si>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</si>
  <si>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</si>
  <si>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</si>
  <si>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</si>
  <si>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</si>
  <si>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</si>
  <si>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</si>
  <si>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</si>
  <si>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</si>
  <si>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</si>
  <si>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</si>
  <si>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</si>
  <si>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</si>
  <si>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</si>
  <si>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</si>
  <si>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</si>
  <si>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</si>
  <si>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</si>
  <si>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</si>
  <si>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</si>
  <si>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</si>
  <si>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</si>
  <si>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</si>
  <si>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</si>
  <si>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</si>
  <si>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</si>
  <si>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</si>
  <si>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</si>
  <si>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</si>
  <si>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</si>
  <si>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</si>
  <si>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</si>
  <si>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</si>
  <si>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</si>
  <si>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</si>
  <si>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</si>
  <si>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</si>
  <si>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</si>
  <si>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</si>
  <si>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</si>
  <si>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</si>
  <si>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</si>
  <si>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</si>
  <si>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</si>
  <si>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</si>
  <si>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</si>
  <si>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</si>
  <si>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</si>
  <si>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</si>
  <si>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</si>
  <si>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</si>
  <si>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</si>
  <si>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</si>
  <si>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</si>
  <si>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</si>
  <si>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</si>
  <si>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</si>
  <si>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</si>
  <si>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</si>
  <si>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</si>
  <si>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</si>
  <si>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</si>
  <si>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</si>
  <si>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</si>
  <si>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</si>
  <si>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</si>
  <si>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</si>
  <si>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</si>
  <si>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</si>
  <si>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</si>
  <si>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</si>
  <si>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</si>
  <si>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</si>
  <si>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</si>
  <si>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</si>
  <si>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</si>
  <si>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</si>
  <si>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</si>
  <si>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</si>
  <si>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</si>
  <si>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</si>
  <si>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</si>
  <si>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</si>
  <si>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</si>
  <si>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</si>
  <si>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</si>
  <si>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</si>
  <si>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</si>
  <si>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</si>
  <si>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</si>
  <si>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</si>
  <si>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</si>
  <si>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</si>
  <si>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</si>
  <si>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</si>
  <si>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</si>
  <si>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</si>
  <si>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</si>
  <si>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</si>
  <si>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</si>
  <si>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</si>
  <si>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</si>
  <si>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</si>
  <si>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</si>
  <si>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</si>
  <si>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</si>
  <si>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</si>
  <si>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</si>
  <si>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</si>
  <si>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</si>
  <si>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</si>
  <si>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</si>
  <si>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</si>
  <si>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</si>
  <si>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</si>
  <si>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</si>
  <si>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</si>
  <si>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</si>
  <si>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</si>
  <si>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</si>
  <si>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</si>
  <si>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</si>
  <si>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</si>
  <si>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</si>
  <si>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</si>
  <si>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</si>
  <si>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</si>
  <si>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</si>
  <si>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</si>
  <si>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</si>
  <si>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</si>
  <si>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</si>
  <si>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</si>
  <si>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</si>
  <si>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</si>
  <si>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</si>
  <si>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</si>
  <si>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</si>
  <si>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</si>
  <si>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</si>
  <si>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</si>
  <si>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</si>
  <si>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</si>
  <si>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</si>
  <si>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</si>
  <si>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</si>
  <si>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</si>
  <si>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</si>
  <si>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</si>
  <si>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</si>
  <si>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</si>
  <si>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</si>
  <si>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</si>
  <si>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</si>
  <si>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</si>
  <si>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</si>
  <si>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</si>
  <si>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</si>
  <si>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</si>
  <si>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</si>
  <si>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</si>
  <si>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</si>
  <si>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</si>
  <si>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</si>
  <si>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</si>
  <si>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</si>
  <si>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</si>
  <si>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</si>
  <si>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</si>
  <si>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</si>
  <si>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</si>
  <si>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</si>
  <si>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</si>
  <si>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</si>
  <si>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</si>
  <si>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</si>
  <si>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</si>
  <si>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</si>
  <si>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</si>
  <si>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</si>
  <si>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</si>
  <si>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</si>
  <si>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</si>
  <si>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</si>
  <si>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</si>
  <si>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</si>
  <si>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</si>
  <si>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</si>
  <si>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</si>
  <si>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</si>
  <si>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</si>
  <si>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</si>
  <si>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</si>
  <si>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</si>
  <si>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</si>
  <si>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</si>
  <si>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</si>
  <si>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</si>
  <si>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</si>
  <si>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</si>
  <si>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</si>
  <si>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</si>
  <si>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</si>
  <si>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</si>
  <si>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</si>
  <si>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</si>
  <si>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</si>
  <si>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</si>
  <si>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</si>
  <si>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</si>
  <si>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</si>
  <si>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</si>
  <si>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</si>
  <si>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</si>
  <si>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</si>
  <si>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</si>
  <si>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</si>
  <si>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</si>
  <si>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</si>
  <si>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</si>
  <si>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</si>
  <si>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</si>
  <si>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</si>
  <si>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</si>
  <si>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</si>
  <si>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</si>
  <si>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</si>
  <si>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</si>
  <si>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</si>
  <si>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</si>
  <si>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</si>
  <si>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</si>
  <si>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</si>
  <si>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</si>
  <si>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</si>
  <si>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</si>
  <si>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</si>
  <si>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</si>
  <si>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</si>
  <si>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</si>
  <si>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</si>
  <si>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</si>
  <si>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</si>
  <si>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</si>
  <si>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</si>
  <si>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</si>
  <si>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</si>
  <si>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</si>
  <si>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</si>
  <si>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</si>
  <si>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</si>
  <si>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</si>
  <si>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</si>
  <si>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</si>
  <si>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</si>
  <si>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</si>
  <si>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</si>
  <si>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</si>
  <si>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</si>
  <si>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</si>
  <si>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</si>
  <si>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</si>
  <si>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</si>
  <si>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</si>
  <si>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</si>
  <si>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</si>
  <si>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</si>
  <si>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</si>
  <si>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</si>
  <si>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</si>
  <si>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</si>
  <si>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</si>
  <si>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</si>
  <si>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</si>
  <si>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</si>
  <si>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</si>
  <si>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</si>
  <si>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</si>
  <si>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</si>
  <si>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</si>
  <si>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</si>
  <si>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</si>
  <si>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</si>
  <si>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</si>
  <si>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</si>
  <si>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</si>
  <si>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</si>
  <si>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</si>
  <si>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</si>
  <si>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</si>
  <si>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</si>
  <si>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</si>
  <si>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</si>
  <si>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</si>
  <si>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</si>
  <si>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</si>
  <si>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</si>
  <si>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</si>
  <si>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</si>
  <si>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</si>
  <si>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</si>
  <si>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</si>
  <si>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</si>
  <si>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</si>
  <si>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</si>
  <si>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</si>
  <si>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</si>
  <si>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</si>
  <si>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</si>
  <si>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</si>
  <si>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</si>
  <si>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</si>
  <si>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</si>
  <si>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</si>
  <si>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</si>
  <si>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</si>
  <si>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</si>
  <si>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</si>
  <si>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</si>
  <si>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</si>
  <si>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</si>
  <si>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</si>
  <si>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</si>
  <si>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</si>
  <si>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</si>
  <si>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</si>
  <si>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</si>
  <si>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</si>
  <si>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</si>
  <si>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</si>
  <si>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</si>
  <si>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</si>
  <si>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</si>
  <si>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</si>
  <si>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</si>
  <si>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</si>
  <si>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</si>
  <si>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</si>
  <si>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</si>
  <si>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</si>
  <si>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</si>
  <si>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</si>
  <si>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</si>
  <si>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</si>
  <si>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</si>
  <si>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</si>
  <si>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</si>
  <si>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</si>
  <si>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</si>
  <si>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</si>
  <si>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</si>
  <si>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</si>
  <si>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</si>
  <si>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</si>
  <si>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</si>
  <si>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</si>
  <si>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</si>
  <si>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</si>
  <si>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</si>
  <si>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</si>
  <si>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</si>
  <si>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</si>
  <si>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</si>
  <si>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</si>
  <si>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</si>
  <si>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</si>
  <si>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</si>
  <si>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</si>
  <si>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</si>
  <si>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</si>
  <si>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</si>
  <si>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</si>
  <si>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</si>
  <si>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</si>
  <si>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</si>
  <si>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</si>
  <si>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</si>
  <si>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</si>
  <si>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</si>
  <si>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</si>
  <si>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</si>
  <si>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</si>
  <si>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</si>
  <si>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</si>
  <si>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</si>
  <si>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</si>
  <si>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</si>
  <si>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</si>
  <si>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</si>
  <si>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</si>
  <si>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</si>
  <si>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</si>
  <si>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</si>
  <si>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</si>
  <si>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</si>
  <si>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</si>
  <si>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</si>
  <si>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</si>
  <si>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</si>
  <si>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</si>
  <si>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</si>
  <si>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</si>
  <si>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</si>
  <si>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</si>
  <si>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</si>
  <si>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</si>
  <si>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</si>
  <si>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</si>
  <si>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</si>
  <si>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</si>
  <si>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</si>
  <si>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</si>
  <si>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</si>
  <si>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</si>
  <si>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</si>
  <si>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</si>
  <si>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</si>
  <si>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</si>
  <si>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</si>
  <si>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</si>
  <si>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</si>
  <si>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</si>
  <si>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</si>
  <si>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</si>
  <si>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</si>
  <si>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</si>
  <si>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</si>
  <si>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</si>
  <si>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</si>
  <si>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</si>
  <si>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</si>
  <si>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</si>
  <si>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</si>
  <si>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</si>
  <si>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</si>
  <si>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</si>
  <si>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</si>
  <si>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</si>
  <si>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</si>
  <si>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</si>
  <si>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</si>
  <si>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</si>
  <si>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</si>
  <si>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</si>
  <si>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</si>
  <si>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</si>
  <si>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</si>
  <si>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</si>
  <si>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</si>
  <si>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</si>
  <si>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</si>
  <si>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</si>
  <si>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</si>
  <si>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</si>
  <si>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</si>
  <si>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</si>
  <si>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</si>
  <si>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</si>
  <si>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</si>
  <si>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</si>
  <si>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</si>
  <si>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</si>
  <si>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</si>
  <si>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</si>
  <si>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</si>
  <si>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</si>
  <si>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</si>
  <si>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</si>
  <si>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</si>
  <si>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</si>
  <si>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</si>
  <si>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</si>
  <si>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</si>
  <si>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</si>
  <si>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</si>
  <si>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</si>
  <si>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</si>
  <si>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</si>
  <si>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</si>
  <si>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</si>
  <si>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</si>
  <si>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</si>
  <si>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</si>
  <si>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</si>
  <si>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</si>
  <si>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</si>
  <si>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</si>
  <si>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</si>
  <si>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</si>
  <si>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</si>
  <si>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</si>
  <si>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</si>
  <si>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</si>
  <si>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</si>
  <si>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</si>
  <si>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</si>
  <si>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</si>
  <si>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</si>
  <si>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</si>
  <si>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</si>
  <si>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</si>
  <si>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</si>
  <si>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</si>
  <si>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</si>
  <si>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</si>
  <si>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</si>
  <si>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</si>
  <si>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</si>
  <si>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</si>
  <si>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</si>
  <si>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</si>
  <si>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</si>
  <si>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</si>
  <si>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</si>
  <si>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</si>
  <si>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</si>
  <si>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</si>
  <si>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</si>
  <si>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</si>
  <si>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</si>
  <si>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</si>
  <si>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</si>
  <si>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</si>
  <si>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</si>
  <si>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</si>
  <si>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</si>
  <si>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</si>
  <si>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</si>
  <si>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</si>
  <si>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</si>
  <si>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</si>
  <si>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</si>
  <si>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</si>
  <si>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</si>
  <si>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</si>
  <si>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</si>
  <si>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</si>
  <si>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</si>
  <si>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</si>
  <si>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</si>
  <si>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</si>
  <si>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</si>
  <si>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</si>
  <si>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</si>
  <si>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</si>
  <si>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</si>
  <si>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</si>
  <si>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</si>
  <si>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</si>
  <si>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</si>
  <si>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</si>
  <si>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</si>
  <si>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</si>
  <si>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</si>
  <si>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</si>
  <si>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</si>
  <si>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</si>
  <si>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</si>
  <si>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</si>
  <si>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</si>
  <si>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</si>
  <si>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</si>
  <si>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</si>
  <si>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</si>
  <si>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</si>
  <si>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</si>
  <si>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</si>
  <si>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</si>
  <si>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</si>
  <si>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</si>
  <si>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</si>
  <si>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</si>
  <si>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</si>
  <si>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</si>
  <si>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</si>
  <si>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</si>
  <si>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</si>
  <si>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</si>
  <si>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</si>
  <si>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</si>
  <si>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</si>
  <si>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</si>
  <si>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</si>
  <si>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</si>
  <si>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</si>
  <si>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</si>
  <si>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</si>
  <si>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</si>
  <si>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</si>
  <si>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</si>
  <si>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</si>
  <si>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</si>
  <si>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</si>
  <si>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</si>
  <si>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</si>
  <si>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</si>
  <si>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</si>
  <si>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</si>
  <si>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</si>
  <si>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</si>
  <si>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</si>
  <si>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</si>
  <si>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</si>
  <si>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</si>
  <si>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</si>
  <si>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</si>
  <si>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</si>
  <si>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</si>
  <si>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</si>
  <si>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</si>
  <si>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</si>
  <si>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</si>
  <si>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</si>
  <si>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</si>
  <si>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</si>
  <si>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</si>
  <si>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</si>
  <si>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</si>
  <si>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</si>
  <si>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</si>
  <si>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</si>
  <si>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</si>
  <si>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</si>
  <si>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</si>
  <si>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</si>
  <si>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</si>
  <si>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</si>
  <si>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</si>
  <si>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</si>
  <si>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</si>
  <si>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</si>
  <si>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</si>
  <si>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</si>
  <si>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</si>
  <si>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</si>
  <si>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</si>
  <si>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</si>
  <si>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</si>
  <si>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</si>
  <si>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</si>
  <si>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</si>
  <si>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</si>
  <si>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</si>
  <si>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</si>
  <si>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</si>
  <si>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</si>
  <si>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</si>
  <si>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</si>
  <si>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</si>
  <si>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</si>
  <si>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</si>
  <si>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</si>
  <si>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</si>
  <si>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</si>
  <si>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</si>
  <si>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</si>
  <si>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</si>
  <si>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</si>
  <si>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</si>
  <si>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</si>
  <si>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</si>
  <si>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</si>
  <si>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</si>
  <si>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</si>
  <si>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</si>
  <si>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</si>
  <si>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</si>
  <si>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</si>
  <si>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</si>
  <si>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</si>
  <si>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</si>
  <si>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</si>
  <si>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</si>
  <si>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</si>
  <si>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</si>
  <si>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</si>
  <si>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</si>
  <si>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</si>
  <si>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</si>
  <si>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</si>
  <si>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</si>
  <si>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</si>
  <si>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</si>
  <si>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</si>
  <si>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</si>
  <si>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</si>
  <si>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</si>
  <si>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</si>
  <si>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</si>
  <si>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</si>
  <si>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</si>
  <si>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</si>
  <si>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</si>
  <si>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</si>
  <si>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</si>
  <si>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</si>
  <si>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</si>
  <si>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</si>
  <si>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</si>
  <si>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</si>
  <si>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</si>
  <si>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</si>
  <si>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</si>
  <si>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</si>
  <si>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</si>
  <si>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</si>
  <si>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</si>
  <si>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</si>
  <si>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</si>
  <si>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</si>
  <si>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</si>
  <si>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</si>
  <si>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</si>
  <si>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</si>
  <si>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</si>
  <si>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</si>
  <si>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</si>
  <si>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</si>
  <si>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</si>
  <si>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</si>
  <si>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</si>
  <si>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</si>
  <si>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</si>
  <si>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</si>
  <si>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</si>
  <si>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</si>
  <si>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</si>
  <si>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</si>
  <si>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</si>
  <si>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</si>
  <si>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</si>
  <si>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</si>
  <si>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</si>
  <si>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</si>
  <si>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</si>
  <si>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</si>
  <si>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</si>
  <si>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</si>
  <si>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</si>
  <si>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</si>
  <si>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</si>
  <si>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</si>
  <si>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</si>
  <si>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</si>
  <si>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</si>
  <si>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</si>
  <si>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</si>
  <si>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</si>
  <si>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</si>
  <si>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</si>
  <si>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</si>
  <si>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</si>
  <si>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</si>
  <si>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</si>
  <si>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</si>
  <si>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</si>
  <si>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</si>
  <si>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</si>
  <si>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</si>
  <si>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</si>
  <si>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</si>
  <si>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</si>
  <si>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</si>
  <si>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</si>
  <si>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</si>
  <si>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</si>
  <si>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</si>
  <si>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</si>
  <si>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</si>
  <si>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</si>
  <si>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</si>
  <si>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</si>
  <si>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</si>
  <si>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</si>
  <si>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</si>
  <si>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</si>
  <si>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</si>
  <si>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</si>
  <si>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</si>
  <si>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</si>
  <si>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</si>
  <si>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</si>
  <si>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</si>
  <si>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</si>
  <si>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</si>
  <si>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</si>
  <si>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</si>
  <si>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</si>
  <si>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</si>
  <si>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</si>
  <si>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</si>
  <si>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</si>
  <si>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</si>
  <si>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</si>
  <si>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</si>
  <si>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</si>
  <si>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</si>
  <si>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</si>
  <si>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</si>
  <si>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</si>
  <si>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</si>
  <si>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</si>
  <si>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</si>
  <si>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</si>
  <si>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</si>
  <si>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</si>
  <si>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</si>
  <si>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</si>
  <si>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</si>
  <si>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</si>
  <si>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</si>
  <si>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</si>
  <si>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</si>
  <si>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</si>
  <si>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</si>
  <si>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</si>
  <si>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</si>
  <si>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</si>
  <si>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</si>
  <si>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</si>
  <si>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</si>
  <si>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</si>
  <si>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</si>
  <si>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</si>
  <si>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</si>
  <si>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</si>
  <si>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</si>
  <si>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</si>
  <si>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</si>
  <si>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</si>
  <si>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</si>
  <si>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</si>
  <si>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</si>
  <si>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</si>
  <si>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</si>
  <si>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</si>
  <si>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</si>
  <si>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</si>
  <si>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</si>
  <si>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</si>
  <si>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</si>
  <si>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</si>
  <si>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</si>
  <si>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</si>
  <si>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</si>
  <si>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</si>
  <si>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</si>
  <si>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</si>
  <si>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</si>
  <si>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</si>
  <si>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</si>
  <si>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</si>
  <si>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</si>
  <si>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</si>
  <si>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</si>
  <si>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</si>
  <si>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</si>
  <si>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</si>
  <si>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</si>
  <si>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</si>
  <si>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</si>
  <si>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</si>
  <si>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</si>
  <si>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</si>
  <si>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</si>
  <si>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</si>
  <si>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</si>
  <si>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</si>
  <si>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</si>
  <si>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</si>
  <si>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</si>
  <si>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</si>
  <si>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</si>
  <si>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</si>
  <si>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</si>
  <si>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</si>
  <si>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</si>
  <si>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</si>
  <si>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</si>
  <si>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</si>
  <si>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</si>
  <si>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</si>
  <si>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</si>
  <si>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</si>
  <si>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</si>
  <si>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</si>
  <si>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</si>
  <si>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</si>
  <si>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</si>
  <si>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</si>
  <si>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</si>
  <si>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</si>
  <si>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</si>
  <si>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</si>
  <si>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</si>
  <si>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</si>
  <si>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</si>
  <si>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</si>
  <si>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</si>
  <si>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</si>
  <si>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</si>
  <si>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</si>
  <si>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</si>
  <si>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</si>
  <si>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</si>
  <si>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</si>
  <si>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</si>
  <si>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</si>
  <si>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</si>
  <si>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</si>
  <si>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</si>
  <si>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</si>
  <si>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</si>
  <si>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</si>
  <si>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</si>
  <si>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</si>
  <si>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</si>
  <si>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</si>
  <si>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</si>
  <si>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</si>
  <si>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</si>
  <si>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</si>
  <si>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</si>
  <si>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</si>
  <si>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</si>
  <si>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</si>
  <si>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</si>
  <si>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</si>
  <si>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</si>
  <si>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</si>
  <si>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</si>
  <si>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</si>
  <si>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</si>
  <si>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</si>
  <si>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</si>
  <si>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</si>
  <si>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</si>
  <si>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</si>
  <si>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</si>
  <si>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</si>
  <si>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</si>
  <si>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</si>
  <si>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</si>
  <si>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</si>
  <si>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</si>
  <si>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</si>
  <si>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</si>
  <si>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</si>
  <si>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</si>
  <si>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</si>
  <si>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</si>
  <si>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</si>
  <si>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</si>
  <si>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</si>
  <si>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</si>
  <si>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</si>
  <si>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</si>
  <si>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</si>
  <si>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</si>
  <si>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</si>
  <si>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</si>
  <si>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</si>
  <si>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</si>
  <si>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</si>
  <si>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</si>
  <si>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</si>
  <si>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</si>
  <si>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</si>
  <si>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</si>
  <si>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</si>
  <si>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</si>
  <si>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</si>
  <si>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</si>
  <si>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</si>
  <si>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</si>
  <si>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</si>
  <si>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</si>
  <si>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</si>
  <si>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</si>
  <si>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</si>
  <si>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</si>
  <si>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</si>
  <si>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</si>
  <si>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</si>
  <si>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</si>
  <si>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</si>
  <si>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</si>
  <si>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</si>
  <si>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</si>
  <si>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</si>
  <si>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</si>
  <si>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</si>
  <si>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</si>
  <si>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</si>
  <si>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</si>
  <si>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</si>
  <si>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</si>
  <si>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</si>
  <si>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</si>
  <si>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</si>
  <si>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</si>
  <si>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</si>
  <si>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</si>
  <si>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</si>
  <si>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</si>
  <si>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</si>
  <si>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</si>
  <si>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</si>
  <si>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</si>
  <si>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</si>
  <si>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</si>
  <si>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</si>
  <si>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</si>
  <si>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</si>
  <si>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</si>
  <si>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</si>
  <si>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</si>
  <si>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</si>
  <si>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</si>
  <si>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</si>
  <si>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</si>
  <si>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</si>
  <si>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</si>
  <si>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</si>
  <si>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</si>
  <si>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</si>
  <si>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</si>
  <si>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</si>
  <si>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</si>
  <si>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</si>
  <si>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</si>
  <si>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</si>
  <si>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</si>
  <si>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</si>
  <si>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</si>
  <si>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</si>
  <si>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</si>
  <si>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</si>
  <si>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</si>
  <si>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</si>
  <si>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</si>
  <si>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</si>
  <si>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</si>
  <si>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</si>
  <si>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</si>
  <si>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</si>
  <si>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</si>
  <si>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</si>
  <si>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</si>
  <si>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</si>
  <si>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</si>
  <si>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</si>
  <si>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</si>
  <si>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</si>
  <si>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</si>
  <si>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</si>
  <si>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</si>
  <si>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</si>
  <si>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</si>
  <si>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</si>
  <si>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</si>
  <si>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</si>
  <si>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</si>
  <si>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</si>
  <si>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</si>
  <si>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</si>
  <si>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</si>
  <si>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</si>
  <si>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</si>
  <si>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</si>
  <si>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</si>
  <si>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</si>
  <si>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</si>
  <si>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</si>
  <si>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</si>
  <si>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</si>
  <si>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</si>
  <si>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</si>
  <si>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</si>
  <si>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</si>
  <si>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</si>
  <si>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</si>
  <si>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</si>
  <si>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</si>
  <si>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</si>
  <si>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</si>
  <si>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</si>
  <si>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</si>
  <si>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</si>
  <si>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</si>
  <si>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</si>
  <si>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</si>
  <si>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</si>
  <si>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</si>
  <si>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</si>
  <si>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</si>
  <si>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</si>
  <si>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</si>
  <si>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</si>
  <si>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</si>
  <si>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</si>
  <si>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</si>
  <si>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</si>
  <si>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</si>
  <si>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</si>
  <si>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</si>
  <si>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</si>
  <si>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</si>
  <si>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</si>
  <si>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</si>
  <si>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</si>
  <si>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</si>
  <si>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</si>
  <si>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</si>
  <si>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</si>
  <si>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</si>
  <si>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</si>
  <si>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</si>
  <si>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</si>
  <si>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</si>
  <si>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</si>
  <si>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</si>
  <si>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</si>
  <si>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</si>
  <si>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</si>
  <si>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</si>
  <si>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</si>
  <si>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</si>
  <si>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</si>
  <si>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</si>
  <si>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</si>
  <si>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</si>
  <si>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</si>
  <si>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</si>
  <si>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</si>
  <si>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</si>
  <si>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</si>
  <si>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</si>
  <si>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</si>
  <si>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</si>
  <si>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</si>
  <si>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</si>
  <si>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</si>
  <si>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</si>
  <si>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</si>
  <si>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</si>
  <si>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</si>
  <si>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</si>
  <si>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</si>
  <si>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</si>
  <si>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</si>
  <si>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</si>
  <si>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</si>
  <si>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</si>
  <si>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</si>
  <si>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</si>
  <si>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</si>
  <si>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</si>
  <si>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</si>
  <si>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</si>
  <si>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</si>
  <si>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</si>
  <si>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</si>
  <si>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</si>
  <si>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</si>
  <si>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</si>
  <si>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</si>
  <si>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</si>
  <si>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</si>
  <si>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</si>
  <si>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</si>
  <si>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</si>
  <si>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</si>
  <si>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</si>
  <si>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</si>
  <si>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</si>
  <si>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</si>
  <si>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</si>
  <si>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</si>
  <si>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</si>
  <si>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</si>
  <si>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</si>
  <si>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</si>
  <si>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</si>
  <si>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</si>
  <si>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</si>
  <si>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</si>
  <si>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</si>
  <si>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</si>
  <si>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</si>
  <si>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</si>
  <si>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</si>
  <si>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</si>
  <si>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</si>
  <si>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</si>
  <si>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</si>
  <si>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</si>
  <si>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</si>
  <si>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</si>
  <si>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</si>
  <si>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</si>
  <si>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</si>
  <si>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</si>
  <si>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</si>
  <si>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</si>
  <si>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</si>
  <si>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</si>
  <si>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</si>
  <si>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</si>
  <si>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</si>
  <si>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</si>
  <si>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</si>
  <si>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</si>
  <si>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</si>
  <si>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</si>
  <si>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</si>
  <si>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</si>
  <si>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</si>
  <si>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</si>
  <si>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</si>
  <si>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</si>
  <si>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</si>
  <si>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</si>
  <si>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</si>
  <si>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</si>
  <si>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</si>
  <si>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</si>
  <si>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</si>
  <si>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</si>
  <si>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</si>
  <si>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</si>
  <si>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</si>
  <si>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</si>
  <si>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</si>
  <si>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</si>
  <si>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</si>
  <si>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</si>
  <si>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</si>
  <si>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</si>
  <si>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</si>
  <si>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</si>
  <si>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</si>
  <si>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</si>
  <si>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</si>
  <si>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</si>
  <si>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</si>
  <si>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</si>
  <si>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</si>
  <si>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</si>
  <si>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</si>
  <si>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</si>
  <si>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</si>
  <si>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</si>
  <si>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</si>
  <si>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</si>
  <si>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</si>
  <si>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</si>
  <si>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</si>
  <si>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</si>
  <si>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</si>
  <si>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</si>
  <si>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</si>
  <si>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</si>
  <si>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</si>
  <si>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</si>
  <si>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</si>
  <si>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</si>
  <si>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</si>
  <si>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</si>
  <si>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</si>
  <si>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</si>
  <si>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</si>
  <si>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</si>
  <si>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</si>
  <si>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</si>
  <si>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</si>
  <si>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</si>
  <si>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</si>
  <si>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</si>
  <si>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</si>
  <si>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</si>
  <si>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</si>
  <si>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</si>
  <si>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</si>
  <si>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</si>
  <si>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</si>
  <si>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</si>
  <si>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</si>
  <si>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</si>
  <si>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</si>
  <si>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</si>
  <si>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</si>
  <si>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</si>
  <si>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</si>
  <si>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</si>
  <si>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</si>
  <si>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</si>
  <si>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</si>
  <si>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</si>
  <si>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</si>
  <si>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</si>
  <si>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</si>
  <si>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</si>
  <si>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</si>
  <si>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</si>
  <si>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</si>
  <si>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</si>
  <si>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</si>
  <si>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</si>
  <si>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</si>
  <si>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</si>
  <si>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</si>
  <si>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</si>
  <si>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</si>
  <si>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</si>
  <si>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</si>
  <si>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</si>
  <si>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</si>
  <si>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</si>
  <si>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</si>
  <si>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</si>
  <si>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</si>
  <si>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</si>
  <si>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</si>
  <si>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</si>
  <si>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</si>
  <si>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</si>
  <si>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</si>
  <si>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</si>
  <si>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</si>
  <si>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</si>
  <si>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</si>
  <si>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</si>
  <si>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</si>
  <si>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</si>
  <si>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</si>
  <si>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</si>
  <si>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</si>
  <si>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</si>
  <si>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</si>
  <si>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</si>
  <si>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</si>
  <si>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</si>
  <si>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</si>
  <si>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</si>
  <si>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</si>
  <si>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</si>
  <si>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</si>
  <si>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</si>
  <si>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</si>
  <si>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</si>
  <si>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</si>
  <si>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</si>
  <si>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</si>
  <si>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</si>
  <si>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</si>
  <si>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</si>
  <si>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</si>
  <si>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</si>
  <si>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</si>
  <si>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</si>
  <si>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</si>
  <si>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</si>
  <si>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</si>
  <si>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</si>
  <si>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</si>
  <si>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</si>
  <si>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</si>
  <si>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</si>
  <si>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</si>
  <si>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</si>
  <si>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</si>
  <si>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</si>
  <si>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</si>
  <si>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</si>
  <si>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</si>
  <si>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</si>
  <si>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</si>
  <si>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</si>
  <si>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</si>
  <si>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</si>
  <si>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</si>
  <si>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</si>
  <si>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</si>
  <si>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</si>
  <si>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</si>
  <si>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</si>
  <si>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</si>
  <si>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</si>
  <si>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</si>
  <si>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</si>
  <si>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</si>
  <si>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</si>
  <si>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</si>
  <si>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</si>
  <si>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</si>
  <si>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</si>
  <si>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</si>
  <si>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</si>
  <si>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</si>
  <si>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</si>
  <si>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</si>
  <si>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</si>
  <si>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</si>
  <si>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</si>
  <si>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</si>
  <si>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</si>
  <si>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</si>
  <si>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</si>
  <si>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</si>
  <si>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</si>
  <si>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</si>
  <si>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</si>
  <si>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</si>
  <si>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</si>
  <si>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</si>
  <si>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</si>
  <si>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</si>
  <si>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</si>
  <si>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</si>
  <si>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</si>
  <si>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</si>
  <si>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</si>
  <si>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</si>
  <si>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</si>
  <si>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</si>
  <si>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</si>
  <si>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</si>
  <si>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</si>
  <si>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</si>
  <si>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</si>
  <si>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</si>
  <si>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</si>
  <si>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</si>
  <si>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</si>
  <si>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</si>
  <si>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</si>
  <si>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</si>
  <si>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</si>
  <si>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</si>
  <si>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</si>
  <si>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</si>
  <si>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</si>
  <si>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</si>
  <si>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</si>
  <si>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</si>
  <si>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</si>
  <si>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</si>
  <si>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</si>
  <si>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</si>
  <si>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</si>
  <si>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</si>
  <si>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</si>
  <si>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</si>
  <si>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</si>
  <si>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</si>
  <si>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</si>
  <si>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</si>
  <si>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</si>
  <si>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</si>
  <si>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</si>
  <si>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</si>
  <si>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</si>
  <si>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</si>
  <si>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</si>
  <si>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</si>
  <si>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</si>
  <si>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</si>
  <si>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</si>
  <si>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</si>
  <si>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</si>
  <si>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</si>
  <si>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</si>
  <si>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</si>
  <si>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</si>
  <si>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</si>
  <si>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</si>
  <si>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</si>
  <si>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</si>
  <si>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</si>
  <si>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</si>
  <si>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</si>
  <si>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</si>
  <si>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</si>
  <si>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</si>
  <si>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</si>
  <si>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</si>
  <si>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</si>
  <si>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</si>
  <si>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</si>
  <si>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</si>
  <si>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</si>
  <si>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</si>
  <si>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</si>
  <si>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</si>
  <si>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</si>
  <si>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</si>
  <si>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</si>
  <si>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</si>
  <si>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</si>
  <si>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</si>
  <si>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</si>
  <si>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</si>
  <si>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</si>
  <si>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</si>
  <si>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</si>
  <si>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</si>
  <si>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</si>
  <si>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</si>
  <si>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</si>
  <si>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</si>
  <si>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</si>
  <si>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</si>
  <si>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</si>
  <si>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</si>
  <si>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</si>
  <si>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</si>
  <si>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</si>
  <si>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</si>
  <si>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</si>
  <si>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</si>
  <si>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</si>
  <si>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</si>
  <si>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</si>
  <si>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</si>
  <si>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</si>
  <si>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</si>
  <si>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</si>
  <si>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</si>
  <si>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</si>
  <si>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</si>
  <si>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</si>
  <si>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</si>
  <si>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</si>
  <si>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</si>
  <si>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</si>
  <si>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</si>
  <si>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</si>
  <si>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</si>
  <si>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</si>
  <si>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</si>
  <si>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</si>
  <si>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</si>
  <si>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</si>
  <si>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</si>
  <si>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</si>
  <si>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</si>
  <si>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</si>
  <si>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</si>
  <si>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</si>
  <si>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</si>
  <si>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</si>
  <si>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</si>
  <si>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</si>
  <si>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</si>
  <si>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</si>
  <si>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</si>
  <si>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</si>
  <si>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</si>
  <si>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</si>
  <si>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</si>
  <si>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</si>
  <si>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</si>
  <si>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</si>
  <si>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</si>
  <si>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</si>
  <si>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</si>
  <si>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</si>
  <si>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</si>
  <si>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</si>
  <si>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</si>
  <si>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</si>
  <si>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</si>
  <si>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</si>
  <si>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</si>
  <si>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</si>
  <si>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</si>
  <si>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</si>
  <si>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</si>
  <si>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</si>
  <si>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</si>
  <si>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</si>
  <si>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</si>
  <si>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</si>
  <si>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</si>
  <si>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</si>
  <si>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</si>
  <si>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</si>
  <si>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</si>
  <si>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</si>
  <si>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</si>
  <si>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</si>
  <si>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</si>
  <si>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</si>
  <si>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</si>
  <si>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</si>
  <si>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</si>
  <si>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</si>
  <si>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</si>
  <si>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</si>
  <si>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</si>
  <si>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</si>
  <si>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</si>
  <si>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</si>
  <si>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</si>
  <si>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</si>
  <si>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</si>
  <si>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</si>
  <si>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</si>
  <si>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</si>
  <si>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</si>
  <si>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</si>
  <si>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</si>
  <si>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</si>
  <si>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</si>
  <si>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</si>
  <si>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</si>
  <si>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</si>
  <si>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</si>
  <si>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</si>
  <si>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</si>
  <si>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</si>
  <si>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</si>
  <si>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</si>
  <si>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</si>
  <si>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</si>
  <si>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</si>
  <si>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</si>
  <si>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</si>
  <si>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</si>
  <si>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</si>
  <si>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</si>
  <si>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</si>
  <si>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</si>
  <si>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</si>
  <si>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</si>
  <si>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</si>
  <si>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</si>
  <si>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</si>
  <si>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</si>
  <si>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</si>
  <si>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</si>
  <si>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</si>
  <si>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</si>
  <si>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</si>
  <si>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</si>
  <si>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</si>
  <si>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</si>
  <si>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</si>
  <si>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</si>
  <si>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</si>
  <si>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</si>
  <si>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</si>
  <si>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</si>
  <si>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</si>
  <si>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</si>
  <si>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</si>
  <si>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</si>
  <si>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</si>
  <si>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</si>
  <si>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</si>
  <si>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</si>
  <si>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</si>
  <si>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</si>
  <si>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</si>
  <si>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</si>
  <si>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</si>
  <si>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</si>
  <si>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</si>
  <si>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</si>
  <si>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</si>
  <si>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</si>
  <si>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</si>
  <si>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</si>
  <si>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</si>
  <si>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</si>
  <si>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</si>
  <si>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</si>
  <si>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</si>
  <si>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</si>
  <si>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</si>
  <si>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</si>
  <si>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</si>
  <si>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</si>
  <si>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</si>
  <si>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</si>
  <si>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</si>
  <si>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</si>
  <si>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</si>
  <si>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</si>
  <si>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</si>
  <si>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</si>
  <si>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</si>
  <si>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</si>
  <si>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</si>
  <si>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</si>
  <si>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</si>
  <si>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</si>
  <si>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</si>
  <si>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</si>
  <si>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</si>
  <si>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</si>
  <si>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</si>
  <si>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</si>
  <si>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</si>
  <si>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</si>
  <si>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</si>
  <si>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</si>
  <si>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</si>
  <si>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</si>
  <si>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</si>
  <si>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</si>
  <si>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</si>
  <si>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</si>
  <si>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</si>
  <si>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</si>
  <si>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</si>
  <si>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</si>
  <si>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</si>
  <si>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</si>
  <si>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</si>
  <si>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</si>
  <si>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</si>
  <si>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</si>
  <si>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</si>
  <si>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</si>
  <si>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</si>
  <si>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</si>
  <si>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</si>
  <si>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</si>
  <si>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</si>
  <si>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</si>
  <si>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</si>
  <si>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</si>
  <si>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</si>
  <si>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</si>
  <si>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</si>
  <si>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</si>
  <si>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</si>
  <si>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</si>
  <si>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</si>
  <si>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</si>
  <si>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</si>
  <si>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</si>
  <si>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</si>
  <si>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</si>
  <si>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</si>
  <si>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</si>
  <si>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</si>
  <si>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</si>
  <si>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</si>
  <si>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</si>
  <si>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</si>
  <si>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</si>
  <si>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</si>
  <si>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</si>
  <si>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</si>
  <si>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</si>
  <si>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</si>
  <si>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</si>
  <si>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</si>
  <si>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</si>
  <si>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</si>
  <si>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</si>
  <si>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</si>
  <si>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</si>
  <si>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</si>
  <si>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</si>
  <si>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</si>
  <si>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</si>
  <si>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</si>
  <si>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</si>
  <si>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</si>
  <si>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</si>
  <si>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</si>
  <si>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</si>
  <si>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</si>
  <si>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</si>
  <si>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</si>
  <si>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</si>
  <si>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</si>
  <si>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</si>
  <si>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</si>
  <si>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</si>
  <si>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</si>
  <si>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</si>
  <si>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</si>
  <si>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</si>
  <si>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</si>
  <si>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</si>
  <si>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</si>
  <si>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</si>
  <si>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</si>
  <si>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</si>
  <si>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</si>
  <si>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</si>
  <si>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</si>
  <si>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</si>
  <si>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</si>
  <si>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</si>
  <si>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</si>
  <si>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</si>
  <si>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</si>
  <si>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</si>
  <si>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</si>
  <si>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</si>
  <si>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</si>
  <si>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</si>
  <si>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</si>
  <si>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</si>
  <si>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</si>
  <si>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</si>
  <si>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</si>
  <si>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</si>
  <si>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</si>
  <si>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</si>
  <si>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</si>
  <si>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</si>
  <si>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</si>
  <si>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</si>
  <si>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</si>
  <si>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</si>
  <si>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</si>
  <si>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</si>
  <si>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</si>
  <si>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</si>
  <si>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</si>
  <si>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</si>
  <si>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</si>
  <si>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</si>
  <si>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</si>
  <si>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</si>
  <si>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</si>
  <si>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</si>
  <si>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</si>
  <si>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</si>
  <si>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</si>
  <si>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</si>
  <si>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</si>
  <si>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</si>
  <si>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</si>
  <si>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</si>
  <si>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</si>
  <si>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</si>
  <si>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</si>
  <si>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</si>
  <si>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</si>
  <si>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</si>
  <si>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</si>
  <si>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</si>
  <si>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</si>
  <si>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</si>
  <si>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</si>
  <si>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</si>
  <si>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</si>
  <si>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</si>
  <si>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</si>
  <si>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</si>
  <si>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</si>
  <si>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</si>
  <si>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</si>
  <si>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</si>
  <si>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</si>
  <si>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</si>
  <si>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</si>
  <si>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</si>
  <si>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</si>
  <si>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</si>
  <si>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</si>
  <si>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</si>
  <si>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</si>
  <si>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</si>
  <si>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</si>
  <si>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</si>
  <si>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</si>
  <si>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</si>
  <si>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</si>
  <si>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</si>
  <si>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</si>
  <si>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</si>
  <si>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</si>
  <si>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</si>
  <si>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</si>
  <si>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</si>
  <si>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</si>
  <si>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</si>
  <si>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</si>
  <si>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</si>
  <si>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</si>
  <si>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</si>
  <si>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</si>
  <si>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</si>
  <si>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</si>
  <si>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</si>
  <si>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</si>
  <si>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</si>
  <si>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</si>
  <si>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</si>
  <si>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</si>
  <si>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</si>
  <si>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</si>
  <si>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</si>
  <si>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</si>
  <si>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</si>
  <si>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</si>
  <si>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</si>
  <si>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</si>
  <si>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</si>
  <si>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</si>
  <si>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</si>
  <si>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</si>
  <si>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</si>
  <si>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</si>
  <si>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</si>
  <si>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</si>
  <si>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</si>
  <si>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</si>
  <si>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</si>
  <si>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</si>
  <si>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</si>
  <si>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</si>
  <si>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</si>
  <si>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</si>
  <si>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</si>
  <si>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</si>
  <si>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</si>
  <si>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</si>
  <si>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</si>
  <si>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</si>
  <si>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</si>
  <si>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</si>
  <si>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</si>
  <si>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</si>
  <si>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</si>
  <si>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</si>
  <si>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</si>
  <si>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</si>
  <si>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</si>
  <si>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</si>
  <si>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</si>
  <si>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</si>
  <si>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</si>
  <si>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</si>
  <si>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</si>
  <si>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</si>
  <si>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</si>
  <si>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</si>
  <si>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</si>
  <si>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</si>
  <si>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</si>
  <si>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</si>
  <si>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</si>
  <si>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</si>
  <si>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</si>
  <si>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</si>
  <si>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</si>
  <si>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</si>
  <si>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</si>
  <si>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</si>
  <si>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</si>
  <si>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</si>
  <si>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</si>
  <si>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</si>
  <si>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</si>
  <si>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</si>
  <si>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</si>
  <si>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</si>
  <si>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</si>
  <si>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</si>
  <si>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</si>
  <si>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</si>
  <si>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</si>
  <si>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</si>
  <si>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</si>
  <si>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</si>
  <si>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</si>
  <si>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</si>
  <si>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</si>
  <si>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</si>
  <si>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</si>
  <si>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</si>
  <si>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</si>
  <si>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</si>
  <si>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</si>
  <si>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</si>
  <si>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</si>
  <si>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</si>
  <si>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</si>
  <si>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</si>
  <si>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</si>
  <si>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</si>
  <si>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</si>
  <si>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</si>
  <si>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</si>
  <si>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</si>
  <si>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</si>
  <si>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</si>
  <si>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</si>
  <si>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</si>
  <si>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</si>
  <si>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</si>
  <si>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</si>
  <si>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</si>
  <si>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</si>
  <si>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</si>
  <si>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</si>
  <si>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</si>
  <si>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</si>
  <si>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</si>
  <si>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</si>
  <si>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</si>
  <si>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</si>
  <si>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</si>
  <si>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</si>
  <si>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</si>
  <si>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</si>
  <si>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</si>
  <si>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</si>
  <si>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</si>
  <si>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</si>
  <si>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</si>
  <si>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</si>
  <si>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</si>
  <si>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</si>
  <si>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</si>
  <si>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</si>
  <si>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</si>
  <si>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</si>
  <si>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</si>
  <si>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</si>
  <si>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</si>
  <si>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</si>
  <si>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</si>
  <si>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</si>
  <si>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</si>
  <si>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</si>
  <si>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</si>
  <si>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</si>
  <si>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</si>
  <si>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</si>
  <si>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</si>
  <si>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</si>
  <si>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</si>
  <si>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</si>
  <si>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</si>
  <si>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</si>
  <si>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</si>
  <si>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</si>
  <si>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</si>
  <si>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</si>
  <si>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</si>
  <si>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</si>
  <si>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</si>
  <si>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</si>
  <si>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</si>
  <si>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</si>
  <si>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</si>
  <si>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</si>
  <si>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</si>
  <si>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</si>
  <si>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</si>
  <si>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</si>
  <si>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</si>
  <si>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</si>
  <si>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</si>
  <si>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</si>
  <si>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</si>
  <si>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</si>
  <si>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</si>
  <si>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</si>
  <si>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</si>
  <si>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</si>
  <si>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</si>
  <si>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</si>
  <si>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</si>
  <si>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</si>
  <si>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</si>
  <si>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</si>
  <si>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</si>
  <si>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</si>
  <si>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</si>
  <si>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</si>
  <si>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</si>
  <si>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</si>
  <si>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</si>
  <si>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</si>
  <si>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</si>
  <si>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</si>
  <si>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</si>
  <si>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</si>
  <si>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</si>
  <si>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</si>
  <si>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</si>
  <si>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</si>
  <si>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</si>
  <si>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</si>
  <si>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</si>
  <si>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</si>
  <si>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</si>
  <si>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</si>
  <si>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</si>
  <si>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</si>
  <si>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</si>
  <si>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</si>
  <si>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</si>
  <si>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</si>
  <si>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</si>
  <si>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</si>
  <si>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</si>
  <si>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</si>
  <si>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</si>
  <si>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</si>
  <si>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</si>
  <si>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</si>
  <si>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</si>
  <si>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</si>
  <si>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</si>
  <si>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</si>
  <si>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</si>
  <si>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</si>
  <si>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</si>
  <si>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</si>
  <si>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</si>
  <si>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</si>
  <si>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</si>
  <si>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</si>
  <si>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</si>
  <si>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</si>
  <si>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</si>
  <si>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</si>
  <si>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</si>
  <si>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</si>
  <si>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</si>
  <si>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</si>
  <si>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</si>
  <si>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</si>
  <si>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</si>
  <si>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</si>
  <si>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</si>
  <si>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</si>
  <si>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</si>
  <si>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</si>
  <si>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</si>
  <si>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</si>
  <si>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</si>
  <si>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</si>
  <si>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</si>
  <si>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</si>
  <si>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</si>
  <si>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</si>
  <si>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</si>
  <si>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</si>
  <si>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</si>
  <si>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</si>
  <si>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</si>
  <si>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</si>
  <si>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</si>
  <si>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</si>
  <si>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</si>
  <si>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</si>
  <si>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</si>
  <si>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</si>
  <si>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</si>
  <si>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</si>
  <si>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</si>
  <si>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</si>
  <si>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</si>
  <si>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</si>
  <si>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</si>
  <si>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</si>
  <si>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</si>
  <si>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</si>
  <si>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</si>
  <si>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</si>
  <si>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</si>
  <si>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</si>
  <si>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</si>
  <si>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</si>
  <si>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</si>
  <si>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</si>
  <si>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</si>
  <si>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</si>
  <si>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</si>
  <si>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</si>
  <si>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</si>
  <si>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</si>
  <si>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</si>
  <si>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</si>
  <si>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</si>
  <si>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</si>
  <si>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</si>
  <si>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</si>
  <si>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</si>
  <si>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</si>
  <si>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</si>
  <si>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</si>
  <si>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</si>
  <si>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</si>
  <si>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</si>
  <si>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</si>
  <si>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</si>
  <si>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</si>
  <si>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</si>
  <si>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</si>
  <si>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</si>
  <si>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</si>
  <si>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</si>
  <si>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</si>
  <si>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</si>
  <si>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</si>
  <si>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</si>
  <si>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</si>
  <si>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</si>
  <si>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</si>
  <si>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</si>
  <si>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</si>
  <si>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</si>
  <si>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</si>
  <si>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</si>
  <si>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</si>
  <si>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</si>
  <si>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</si>
  <si>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</si>
  <si>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</si>
  <si>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</si>
  <si>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</si>
  <si>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</si>
  <si>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</si>
  <si>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</si>
  <si>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</si>
  <si>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</si>
  <si>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</si>
  <si>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</si>
  <si>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</si>
  <si>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</si>
  <si>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</si>
  <si>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</si>
  <si>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</si>
  <si>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</si>
  <si>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</si>
  <si>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</si>
  <si>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</si>
  <si>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</si>
  <si>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</si>
  <si>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</si>
  <si>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</si>
  <si>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</si>
  <si>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</si>
  <si>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</si>
  <si>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</si>
  <si>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</si>
  <si>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</si>
  <si>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</si>
  <si>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</si>
  <si>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</si>
  <si>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</si>
  <si>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</si>
  <si>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</si>
  <si>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</si>
  <si>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</si>
  <si>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</si>
  <si>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</si>
  <si>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</si>
  <si>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</si>
  <si>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</si>
  <si>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</si>
  <si>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</si>
  <si>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</si>
  <si>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</si>
  <si>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</si>
  <si>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</si>
  <si>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</si>
  <si>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</si>
  <si>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</si>
  <si>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</si>
  <si>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</si>
  <si>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</si>
  <si>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</si>
  <si>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</si>
  <si>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</si>
  <si>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</si>
  <si>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</si>
  <si>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</si>
  <si>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</si>
  <si>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</si>
  <si>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</si>
  <si>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</si>
  <si>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</si>
  <si>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</si>
  <si>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</si>
  <si>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</si>
  <si>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</si>
  <si>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</si>
  <si>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</si>
  <si>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</si>
  <si>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</si>
  <si>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</si>
  <si>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</si>
  <si>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</si>
  <si>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</si>
  <si>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</si>
  <si>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</si>
  <si>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</si>
  <si>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</si>
  <si>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</si>
  <si>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</si>
  <si>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</si>
  <si>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</si>
  <si>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</si>
  <si>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</si>
  <si>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</si>
  <si>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</si>
  <si>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</si>
  <si>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</si>
  <si>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</si>
  <si>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</si>
  <si>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</si>
  <si>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</si>
  <si>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</si>
  <si>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</si>
  <si>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</si>
  <si>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</si>
  <si>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</si>
  <si>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</si>
  <si>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</si>
  <si>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</si>
  <si>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</si>
  <si>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</si>
  <si>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</si>
  <si>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</si>
  <si>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</si>
  <si>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</si>
  <si>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</si>
  <si>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</si>
  <si>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</si>
  <si>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</si>
  <si>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</si>
  <si>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</si>
  <si>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</si>
  <si>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</si>
  <si>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</si>
  <si>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</si>
  <si>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</si>
  <si>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</si>
  <si>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</si>
  <si>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</si>
  <si>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</si>
  <si>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</si>
  <si>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</si>
  <si>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</si>
  <si>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</si>
  <si>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</si>
  <si>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</si>
  <si>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</si>
  <si>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</si>
  <si>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</si>
  <si>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</si>
  <si>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</si>
  <si>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</si>
  <si>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</si>
  <si>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</si>
  <si>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</si>
  <si>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</si>
  <si>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</si>
  <si>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</si>
  <si>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</si>
  <si>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</si>
  <si>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</si>
  <si>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</si>
  <si>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</si>
  <si>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</si>
  <si>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</si>
  <si>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</si>
  <si>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</si>
  <si>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</si>
  <si>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</si>
  <si>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</si>
  <si>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</si>
  <si>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</si>
  <si>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</si>
  <si>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</si>
  <si>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</si>
  <si>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</si>
  <si>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</si>
  <si>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</si>
  <si>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</si>
  <si>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</si>
  <si>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</si>
  <si>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</si>
  <si>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</si>
  <si>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</si>
  <si>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</si>
  <si>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</si>
  <si>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</si>
  <si>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</si>
  <si>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</si>
  <si>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</si>
  <si>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</si>
  <si>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</si>
  <si>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</si>
  <si>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</si>
  <si>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</si>
  <si>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</si>
  <si>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</si>
  <si>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</si>
  <si>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</si>
  <si>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</si>
  <si>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</si>
  <si>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</si>
  <si>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</si>
  <si>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</si>
  <si>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</si>
  <si>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</si>
  <si>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</si>
  <si>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</si>
  <si>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</si>
  <si>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</si>
  <si>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</si>
  <si>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</si>
  <si>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</si>
  <si>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</si>
  <si>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</si>
  <si>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</si>
  <si>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</si>
  <si>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</si>
  <si>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</si>
  <si>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</si>
  <si>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</si>
  <si>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</si>
  <si>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</si>
  <si>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</si>
  <si>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</si>
  <si>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</si>
  <si>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</si>
  <si>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</si>
  <si>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</si>
  <si>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</si>
  <si>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</si>
  <si>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</si>
  <si>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</si>
  <si>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</si>
  <si>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</si>
  <si>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</si>
  <si>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</si>
  <si>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</si>
  <si>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</si>
  <si>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</si>
  <si>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</si>
  <si>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</si>
  <si>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</si>
  <si>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</si>
  <si>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</si>
  <si>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</si>
  <si>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</si>
  <si>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</si>
  <si>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</si>
  <si>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</si>
  <si>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</si>
  <si>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</si>
  <si>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</si>
  <si>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</si>
  <si>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</si>
  <si>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</si>
  <si>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</si>
  <si>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</si>
  <si>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</si>
  <si>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</si>
  <si>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</si>
  <si>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</si>
  <si>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</si>
  <si>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</si>
  <si>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</si>
  <si>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</si>
  <si>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</si>
  <si>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</si>
  <si>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</si>
  <si>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</si>
  <si>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</si>
  <si>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</si>
  <si>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</si>
  <si>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</si>
  <si>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</si>
  <si>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</si>
  <si>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</si>
  <si>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</si>
  <si>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</si>
  <si>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</si>
  <si>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</si>
  <si>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</si>
  <si>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</si>
  <si>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</si>
  <si>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</si>
  <si>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</si>
  <si>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</si>
  <si>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</si>
  <si>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</si>
  <si>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</si>
  <si>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</si>
  <si>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</si>
  <si>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</si>
  <si>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</si>
  <si>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</si>
  <si>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</si>
  <si>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</si>
  <si>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</si>
  <si>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</si>
  <si>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</si>
  <si>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</si>
  <si>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</si>
  <si>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</si>
  <si>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</si>
  <si>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</si>
  <si>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</si>
  <si>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</si>
  <si>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</si>
  <si>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</si>
  <si>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</si>
  <si>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</si>
  <si>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</si>
  <si>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</si>
  <si>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</si>
  <si>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</si>
  <si>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</si>
  <si>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</si>
  <si>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</si>
  <si>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</si>
  <si>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</si>
  <si>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</si>
  <si>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</si>
  <si>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</si>
  <si>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</si>
  <si>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</si>
  <si>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</si>
  <si>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</si>
  <si>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</si>
  <si>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</si>
  <si>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</si>
  <si>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</si>
  <si>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</si>
  <si>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</si>
  <si>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</si>
  <si>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</si>
  <si>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</si>
  <si>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</si>
  <si>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</si>
  <si>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</si>
  <si>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</si>
  <si>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</si>
  <si>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</si>
  <si>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</si>
  <si>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</si>
  <si>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</si>
  <si>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</si>
  <si>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</si>
  <si>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</si>
  <si>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</si>
  <si>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</si>
  <si>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</si>
  <si>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</si>
  <si>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</si>
  <si>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</si>
  <si>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</si>
  <si>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</si>
  <si>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</si>
  <si>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</si>
  <si>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</si>
  <si>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</si>
  <si>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</si>
  <si>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</si>
  <si>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</si>
  <si>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</si>
  <si>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</si>
  <si>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</si>
  <si>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</si>
  <si>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</si>
  <si>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</si>
  <si>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</si>
  <si>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</si>
  <si>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</si>
  <si>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</si>
  <si>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</si>
  <si>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</si>
  <si>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</si>
  <si>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</si>
  <si>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</si>
  <si>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</si>
  <si>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</si>
  <si>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</si>
  <si>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</si>
  <si>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</si>
  <si>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</si>
  <si>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</si>
  <si>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</si>
  <si>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</si>
  <si>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</si>
  <si>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</si>
  <si>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</si>
  <si>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</si>
  <si>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</si>
  <si>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</si>
  <si>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</si>
  <si>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</si>
  <si>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</si>
  <si>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</si>
  <si>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</si>
  <si>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</si>
  <si>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</si>
  <si>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</si>
  <si>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</si>
  <si>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</si>
  <si>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</si>
  <si>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</si>
  <si>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</si>
  <si>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</si>
  <si>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</si>
  <si>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</si>
  <si>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</si>
  <si>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</si>
  <si>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</si>
  <si>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</si>
  <si>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</si>
  <si>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</si>
  <si>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</si>
  <si>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</si>
  <si>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</si>
  <si>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</si>
  <si>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</si>
  <si>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</si>
  <si>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</si>
  <si>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</si>
  <si>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</si>
  <si>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</si>
  <si>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</si>
  <si>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</si>
  <si>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</si>
  <si>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</si>
  <si>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</si>
  <si>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</si>
  <si>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</si>
  <si>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</si>
  <si>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</si>
  <si>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</si>
  <si>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</si>
  <si>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</si>
  <si>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</si>
  <si>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</si>
  <si>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</si>
  <si>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</si>
  <si>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</si>
  <si>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</si>
  <si>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</si>
  <si>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</si>
  <si>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</si>
  <si>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</si>
  <si>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</si>
  <si>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</si>
  <si>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</si>
  <si>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</si>
  <si>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</si>
  <si>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</si>
  <si>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</si>
  <si>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</si>
  <si>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</si>
  <si>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</si>
  <si>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</si>
  <si>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</si>
  <si>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</si>
  <si>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</si>
  <si>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</si>
  <si>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</si>
  <si>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</si>
  <si>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</si>
  <si>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</si>
  <si>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</si>
  <si>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</si>
  <si>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</si>
  <si>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</si>
  <si>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</si>
  <si>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</si>
  <si>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</si>
  <si>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</si>
  <si>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</si>
  <si>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</si>
  <si>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</si>
  <si>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</si>
  <si>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</si>
  <si>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</si>
  <si>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</si>
  <si>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</si>
  <si>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</si>
  <si>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</si>
  <si>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</si>
  <si>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</si>
  <si>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</si>
  <si>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</si>
  <si>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</si>
  <si>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</si>
  <si>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</si>
  <si>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</si>
  <si>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</si>
  <si>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</si>
  <si>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</si>
  <si>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</si>
  <si>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</si>
  <si>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</si>
  <si>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</si>
  <si>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</si>
  <si>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</si>
  <si>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</si>
  <si>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</si>
  <si>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</si>
  <si>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</si>
  <si>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</si>
  <si>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</si>
  <si>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</si>
  <si>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</si>
  <si>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</si>
  <si>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</si>
  <si>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</si>
  <si>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</si>
  <si>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</si>
  <si>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</si>
  <si>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</si>
  <si>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</si>
  <si>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</si>
  <si>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</si>
  <si>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</si>
  <si>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</si>
  <si>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</si>
  <si>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</si>
  <si>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</si>
  <si>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</si>
  <si>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</si>
  <si>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</si>
  <si>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</si>
  <si>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</si>
  <si>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</si>
  <si>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</si>
  <si>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</si>
  <si>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</si>
  <si>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</si>
  <si>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</si>
  <si>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</si>
  <si>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</si>
  <si>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</si>
  <si>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</si>
  <si>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</si>
  <si>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</si>
  <si>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</si>
  <si>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</si>
  <si>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</si>
  <si>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</si>
  <si>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</si>
  <si>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</si>
  <si>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</si>
  <si>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</si>
  <si>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</si>
  <si>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</si>
  <si>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</si>
  <si>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</si>
  <si>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</si>
  <si>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</si>
  <si>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</si>
  <si>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</si>
  <si>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</si>
  <si>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</si>
  <si>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</si>
  <si>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</si>
  <si>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</si>
  <si>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</si>
  <si>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</si>
  <si>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</si>
  <si>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</si>
  <si>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</si>
  <si>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</si>
  <si>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</si>
  <si>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</si>
  <si>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</si>
  <si>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</si>
  <si>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</si>
  <si>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</si>
  <si>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</si>
  <si>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</si>
  <si>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</si>
  <si>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</si>
  <si>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</si>
  <si>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</si>
  <si>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</si>
  <si>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</si>
  <si>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</si>
  <si>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</si>
  <si>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</si>
  <si>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</si>
  <si>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</si>
  <si>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</si>
  <si>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</si>
  <si>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</si>
  <si>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</si>
  <si>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</si>
  <si>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</si>
  <si>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</si>
  <si>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</si>
  <si>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</si>
  <si>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</si>
  <si>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</si>
  <si>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</si>
  <si>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</si>
  <si>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</si>
  <si>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</si>
  <si>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</si>
  <si>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</si>
  <si>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</si>
  <si>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</si>
  <si>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</si>
  <si>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</si>
  <si>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</si>
  <si>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</si>
  <si>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</si>
  <si>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</si>
  <si>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</si>
  <si>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</si>
  <si>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</si>
  <si>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</si>
  <si>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</si>
  <si>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</si>
  <si>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</si>
  <si>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</si>
  <si>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</si>
  <si>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</si>
  <si>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</si>
  <si>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</si>
  <si>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</si>
  <si>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</si>
  <si>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</si>
  <si>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</si>
  <si>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</si>
  <si>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</si>
  <si>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</si>
  <si>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</si>
  <si>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</si>
  <si>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</si>
  <si>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</si>
  <si>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</si>
  <si>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</si>
  <si>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</si>
  <si>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</si>
  <si>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</si>
  <si>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</si>
  <si>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</si>
  <si>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</si>
  <si>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</si>
  <si>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</si>
  <si>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</si>
  <si>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</si>
  <si>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</si>
  <si>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</si>
  <si>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</si>
  <si>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</si>
  <si>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</si>
  <si>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</si>
  <si>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</si>
  <si>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</si>
  <si>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</si>
  <si>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</si>
  <si>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</si>
  <si>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</si>
  <si>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</si>
  <si>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</si>
  <si>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</si>
  <si>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</si>
  <si>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</si>
  <si>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</si>
  <si>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</si>
  <si>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</si>
  <si>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</si>
  <si>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</si>
  <si>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</si>
  <si>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</si>
  <si>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</si>
  <si>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</si>
  <si>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</si>
  <si>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</si>
  <si>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</si>
  <si>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</si>
  <si>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</si>
  <si>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</si>
  <si>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</si>
  <si>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</si>
  <si>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</si>
  <si>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</si>
  <si>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</si>
  <si>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</si>
  <si>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</si>
  <si>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</si>
  <si>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</si>
  <si>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</si>
  <si>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</si>
  <si>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</si>
  <si>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</si>
  <si>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</si>
  <si>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</si>
  <si>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</si>
  <si>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</si>
  <si>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</si>
  <si>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</si>
  <si>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</si>
  <si>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</si>
  <si>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</si>
  <si>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</si>
  <si>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</si>
  <si>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</si>
  <si>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</si>
  <si>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</si>
  <si>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</si>
  <si>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</si>
  <si>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</si>
  <si>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</si>
  <si>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</si>
  <si>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</si>
  <si>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</si>
  <si>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</si>
  <si>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</si>
  <si>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</si>
  <si>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</si>
  <si>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</si>
  <si>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</si>
  <si>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</si>
  <si>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</si>
  <si>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</si>
  <si>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</si>
  <si>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</si>
  <si>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</si>
  <si>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</si>
  <si>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</si>
  <si>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</si>
  <si>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</si>
  <si>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</si>
  <si>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</si>
  <si>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</si>
  <si>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</si>
  <si>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</si>
  <si>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</si>
  <si>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</si>
  <si>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</si>
  <si>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</si>
  <si>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</si>
  <si>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</si>
  <si>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</si>
  <si>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</si>
  <si>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</si>
  <si>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</si>
  <si>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</si>
  <si>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</si>
  <si>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</si>
  <si>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</si>
  <si>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</si>
  <si>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</si>
  <si>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</si>
  <si>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</si>
  <si>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</si>
  <si>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</si>
  <si>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</si>
  <si>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</si>
  <si>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</si>
  <si>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</si>
  <si>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</si>
  <si>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</si>
  <si>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</si>
  <si>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</si>
  <si>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</si>
  <si>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</si>
  <si>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</si>
  <si>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</si>
  <si>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</si>
  <si>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</si>
  <si>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</si>
  <si>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</si>
  <si>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</si>
  <si>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</si>
  <si>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</si>
  <si>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</si>
  <si>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</si>
  <si>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</si>
  <si>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</si>
  <si>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</si>
  <si>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</si>
  <si>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</si>
  <si>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</si>
  <si>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</si>
  <si>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</si>
  <si>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</si>
  <si>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</si>
  <si>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</si>
  <si>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</si>
  <si>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</si>
  <si>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</si>
  <si>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</si>
  <si>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</si>
  <si>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</si>
  <si>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</si>
  <si>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</si>
  <si>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</si>
  <si>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</si>
  <si>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</si>
  <si>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</si>
  <si>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</si>
  <si>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</si>
  <si>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</si>
  <si>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</si>
  <si>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</si>
  <si>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</si>
  <si>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</si>
  <si>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</si>
  <si>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</si>
  <si>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</si>
  <si>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</si>
  <si>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</si>
  <si>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</si>
  <si>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</si>
  <si>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</si>
  <si>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</si>
  <si>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</si>
  <si>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</si>
  <si>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</si>
  <si>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</si>
  <si>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</si>
  <si>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</si>
  <si>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</si>
  <si>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</si>
  <si>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</si>
  <si>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</si>
  <si>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</si>
  <si>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</si>
  <si>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</si>
  <si>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</si>
  <si>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</si>
  <si>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</si>
  <si>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</si>
  <si>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</si>
  <si>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</si>
  <si>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</si>
  <si>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</si>
  <si>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</si>
  <si>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</si>
  <si>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</si>
  <si>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</si>
  <si>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</si>
  <si>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</si>
  <si>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</si>
  <si>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</si>
  <si>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</si>
  <si>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</si>
  <si>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</si>
  <si>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</si>
  <si>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</si>
  <si>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</si>
  <si>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</si>
  <si>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</si>
  <si>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</si>
  <si>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</si>
  <si>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</si>
  <si>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</si>
  <si>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</si>
  <si>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</si>
  <si>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</si>
  <si>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</si>
  <si>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</si>
  <si>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</si>
  <si>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</si>
  <si>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</si>
  <si>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</si>
  <si>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</si>
  <si>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</si>
  <si>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</si>
  <si>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</si>
  <si>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</si>
  <si>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</si>
  <si>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</si>
  <si>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</si>
  <si>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</si>
  <si>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</si>
  <si>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</si>
  <si>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</si>
  <si>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</si>
  <si>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</si>
  <si>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</si>
  <si>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</si>
  <si>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</si>
  <si>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</si>
  <si>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</si>
  <si>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</si>
  <si>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</si>
  <si>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</si>
  <si>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</si>
  <si>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</si>
  <si>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</si>
  <si>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</si>
  <si>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</si>
  <si>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</si>
  <si>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</si>
  <si>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</si>
  <si>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</si>
  <si>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</si>
  <si>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</si>
  <si>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</si>
  <si>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</si>
  <si>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</si>
  <si>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</si>
  <si>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</si>
  <si>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</si>
  <si>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</si>
  <si>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</si>
  <si>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</si>
  <si>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</si>
  <si>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</si>
  <si>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</si>
  <si>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</si>
  <si>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</si>
  <si>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</si>
  <si>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</si>
  <si>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</si>
  <si>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</si>
  <si>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</si>
  <si>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</si>
  <si>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</si>
  <si>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</si>
  <si>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</si>
  <si>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</si>
  <si>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</si>
  <si>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</si>
  <si>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</si>
  <si>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</si>
  <si>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</si>
  <si>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</si>
  <si>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</si>
  <si>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</si>
  <si>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</si>
  <si>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</si>
  <si>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</si>
  <si>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</si>
  <si>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</si>
  <si>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</si>
  <si>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</si>
  <si>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</si>
  <si>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</si>
  <si>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</si>
  <si>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</si>
  <si>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</si>
  <si>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</si>
  <si>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</si>
  <si>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</si>
  <si>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</si>
  <si>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</si>
  <si>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</si>
  <si>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</si>
  <si>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</si>
  <si>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</si>
  <si>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</si>
  <si>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</si>
  <si>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</si>
  <si>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</si>
  <si>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</si>
  <si>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</si>
  <si>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</si>
  <si>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</si>
  <si>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</si>
  <si>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</si>
  <si>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</si>
  <si>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</si>
  <si>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</si>
  <si>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</si>
  <si>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</si>
  <si>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</si>
  <si>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</si>
  <si>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</si>
  <si>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</si>
  <si>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</si>
  <si>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</si>
  <si>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</si>
  <si>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</si>
  <si>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</si>
  <si>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</si>
  <si>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</si>
  <si>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</si>
  <si>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</si>
  <si>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</si>
  <si>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</si>
  <si>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</si>
  <si>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</si>
  <si>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</si>
  <si>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</si>
  <si>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</si>
  <si>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</si>
  <si>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</si>
  <si>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</si>
  <si>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</si>
  <si>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</si>
  <si>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</si>
  <si>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</si>
  <si>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</si>
  <si>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</si>
  <si>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</si>
  <si>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</si>
  <si>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</si>
  <si>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</si>
  <si>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</si>
  <si>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</si>
  <si>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</si>
  <si>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</si>
  <si>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</si>
  <si>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</si>
  <si>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</si>
  <si>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</si>
  <si>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</si>
  <si>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</si>
  <si>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</si>
  <si>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</si>
  <si>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</si>
  <si>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</si>
  <si>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</si>
  <si>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</si>
  <si>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</si>
  <si>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</si>
  <si>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</si>
  <si>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</si>
  <si>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</si>
  <si>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</si>
  <si>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</si>
  <si>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</si>
  <si>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</si>
  <si>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</si>
  <si>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</si>
  <si>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</si>
  <si>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</si>
  <si>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</si>
  <si>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</si>
  <si>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</si>
  <si>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</si>
  <si>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</si>
  <si>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</si>
  <si>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</si>
  <si>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</si>
  <si>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</si>
  <si>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</si>
  <si>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</si>
  <si>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</si>
  <si>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</si>
  <si>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</si>
  <si>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</si>
  <si>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</si>
  <si>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</si>
  <si>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</si>
  <si>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</si>
  <si>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</si>
  <si>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</si>
  <si>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</si>
  <si>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</si>
  <si>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</si>
  <si>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</si>
  <si>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</si>
  <si>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</si>
  <si>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</si>
  <si>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</si>
  <si>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</si>
  <si>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</si>
  <si>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</si>
  <si>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</si>
  <si>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</si>
  <si>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</si>
  <si>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</si>
  <si>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</si>
  <si>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</si>
  <si>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</si>
  <si>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</si>
  <si>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</si>
  <si>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</si>
  <si>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</si>
  <si>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</si>
  <si>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</si>
  <si>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</si>
  <si>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</si>
  <si>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</si>
  <si>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</si>
  <si>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</si>
  <si>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</si>
  <si>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</si>
  <si>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</si>
  <si>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</si>
  <si>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</si>
  <si>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</si>
  <si>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</si>
  <si>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</si>
  <si>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</si>
  <si>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</si>
  <si>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</si>
  <si>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</si>
  <si>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</si>
  <si>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</si>
  <si>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</si>
  <si>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</si>
  <si>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</si>
  <si>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</si>
  <si>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</si>
  <si>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</si>
  <si>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</si>
  <si>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</si>
  <si>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</si>
  <si>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</si>
  <si>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</si>
  <si>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</si>
  <si>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</si>
  <si>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</si>
  <si>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</si>
  <si>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</si>
  <si>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</si>
  <si>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</si>
  <si>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</si>
  <si>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</si>
  <si>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</si>
  <si>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</si>
  <si>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</si>
  <si>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</si>
  <si>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</si>
  <si>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</si>
  <si>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</si>
  <si>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</si>
  <si>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</si>
  <si>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</si>
  <si>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</si>
  <si>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</si>
  <si>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</si>
  <si>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</si>
  <si>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</si>
  <si>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</si>
  <si>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</si>
  <si>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</si>
  <si>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</si>
  <si>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</si>
  <si>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</si>
  <si>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</si>
  <si>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</si>
  <si>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</si>
  <si>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</si>
  <si>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</si>
  <si>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</si>
  <si>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</si>
  <si>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</si>
  <si>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</si>
  <si>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</si>
  <si>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</si>
  <si>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</si>
  <si>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</si>
  <si>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</si>
  <si>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</si>
  <si>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</si>
  <si>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</si>
  <si>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</si>
  <si>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</si>
  <si>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</si>
  <si>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</si>
  <si>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</si>
  <si>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</si>
  <si>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</si>
  <si>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</si>
  <si>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</si>
  <si>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</si>
  <si>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</si>
  <si>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</si>
  <si>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</si>
  <si>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</si>
  <si>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</si>
  <si>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</si>
  <si>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</si>
  <si>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</si>
  <si>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</si>
  <si>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</si>
  <si>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</si>
  <si>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</si>
  <si>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</si>
  <si>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</si>
  <si>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</si>
  <si>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</si>
  <si>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</si>
  <si>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</si>
  <si>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</si>
  <si>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</si>
  <si>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</si>
  <si>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</si>
  <si>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</si>
  <si>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</si>
  <si>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</si>
  <si>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</si>
  <si>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</si>
  <si>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</si>
  <si>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</si>
  <si>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</si>
  <si>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</si>
  <si>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</si>
  <si>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</si>
  <si>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</si>
  <si>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</si>
  <si>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</si>
  <si>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</si>
  <si>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</si>
  <si>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</si>
  <si>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</si>
  <si>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</si>
  <si>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</si>
  <si>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</si>
  <si>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</si>
  <si>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</si>
  <si>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</si>
  <si>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</si>
  <si>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</si>
  <si>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</si>
  <si>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</si>
  <si>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</si>
  <si>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</si>
  <si>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</si>
  <si>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</si>
  <si>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</si>
  <si>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</si>
  <si>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</si>
  <si>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</si>
  <si>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</si>
  <si>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</si>
  <si>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</si>
  <si>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</si>
  <si>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</si>
  <si>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</si>
  <si>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</si>
  <si>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</si>
  <si>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</si>
  <si>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</si>
  <si>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</si>
  <si>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</si>
  <si>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</si>
  <si>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</si>
  <si>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</si>
  <si>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</si>
  <si>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</si>
  <si>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</si>
  <si>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</si>
  <si>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</si>
  <si>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</si>
  <si>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</si>
  <si>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</si>
  <si>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</si>
  <si>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</si>
  <si>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</si>
  <si>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</si>
  <si>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</si>
  <si>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</si>
  <si>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</si>
  <si>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</si>
  <si>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</si>
  <si>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</si>
  <si>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</si>
  <si>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</si>
  <si>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</si>
  <si>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</si>
  <si>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</si>
  <si>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</si>
  <si>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</si>
  <si>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</si>
  <si>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</si>
  <si>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</si>
  <si>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</si>
  <si>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</si>
  <si>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</si>
  <si>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</si>
  <si>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</si>
  <si>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</si>
  <si>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</si>
  <si>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</si>
  <si>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</si>
  <si>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</si>
  <si>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</si>
  <si>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</si>
  <si>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</si>
  <si>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</si>
  <si>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</si>
  <si>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</si>
  <si>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</si>
  <si>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</si>
  <si>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</si>
  <si>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</si>
  <si>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</si>
  <si>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</si>
  <si>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</si>
  <si>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</si>
  <si>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</si>
  <si>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</si>
  <si>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</si>
  <si>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</si>
  <si>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</si>
  <si>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</si>
  <si>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</si>
  <si>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</si>
  <si>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</si>
  <si>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</si>
  <si>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</si>
  <si>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</si>
  <si>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</si>
  <si>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</si>
  <si>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</si>
  <si>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</si>
  <si>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</si>
  <si>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</si>
  <si>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</si>
  <si>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</si>
  <si>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</si>
  <si>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</si>
  <si>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</si>
  <si>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</si>
  <si>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</si>
  <si>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</si>
  <si>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</si>
  <si>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</si>
  <si>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</si>
  <si>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</si>
  <si>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</si>
  <si>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</si>
  <si>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</si>
  <si>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</si>
  <si>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</si>
  <si>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</si>
  <si>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</si>
  <si>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</si>
  <si>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</si>
  <si>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</si>
  <si>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</si>
  <si>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</si>
  <si>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</si>
  <si>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</si>
  <si>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</si>
  <si>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</si>
  <si>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</si>
  <si>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</si>
  <si>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</si>
  <si>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</si>
  <si>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</si>
  <si>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</si>
  <si>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</si>
  <si>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</si>
  <si>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</si>
  <si>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</si>
  <si>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</si>
  <si>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</si>
  <si>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</si>
  <si>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</si>
  <si>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</si>
  <si>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</si>
  <si>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</si>
  <si>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</si>
  <si>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</si>
  <si>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</si>
  <si>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</si>
  <si>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</si>
  <si>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</si>
  <si>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</si>
  <si>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</si>
  <si>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</si>
  <si>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</si>
  <si>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</si>
  <si>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</si>
  <si>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</si>
  <si>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</si>
  <si>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</si>
  <si>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</si>
  <si>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</si>
  <si>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</si>
  <si>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</si>
  <si>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</si>
  <si>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</si>
  <si>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</si>
  <si>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</si>
  <si>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</si>
  <si>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</si>
  <si>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</si>
  <si>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</si>
  <si>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</si>
  <si>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</si>
  <si>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</si>
  <si>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</si>
  <si>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</si>
  <si>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</si>
  <si>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</si>
  <si>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</si>
  <si>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</si>
  <si>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</si>
  <si>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</si>
  <si>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</si>
  <si>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</si>
  <si>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</si>
  <si>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</si>
  <si>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</si>
  <si>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</si>
  <si>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</si>
  <si>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</si>
  <si>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</si>
  <si>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</si>
  <si>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</si>
  <si>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</si>
  <si>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</si>
  <si>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</si>
  <si>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</si>
  <si>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</si>
  <si>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</si>
  <si>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</si>
  <si>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</si>
  <si>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</si>
  <si>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</si>
  <si>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</si>
  <si>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</si>
  <si>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</si>
  <si>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</si>
  <si>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</si>
  <si>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</si>
  <si>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</si>
  <si>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</si>
  <si>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</si>
  <si>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</si>
  <si>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</si>
  <si>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</si>
  <si>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</si>
  <si>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</si>
  <si>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</si>
  <si>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</si>
  <si>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</si>
  <si>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</si>
  <si>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</si>
  <si>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</si>
  <si>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</si>
  <si>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</si>
  <si>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</si>
  <si>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</si>
  <si>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</si>
  <si>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</si>
  <si>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</si>
  <si>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</si>
  <si>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</si>
  <si>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</si>
  <si>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</si>
  <si>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</si>
  <si>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</si>
  <si>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</si>
  <si>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</si>
  <si>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</si>
  <si>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</si>
  <si>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</si>
  <si>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</si>
  <si>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</si>
  <si>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</si>
  <si>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</si>
  <si>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</si>
  <si>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</si>
  <si>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</si>
  <si>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</si>
  <si>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</si>
  <si>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</si>
  <si>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</si>
  <si>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</si>
  <si>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</si>
  <si>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</si>
  <si>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</si>
  <si>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</si>
  <si>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</si>
  <si>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</si>
  <si>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</si>
  <si>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</si>
  <si>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</si>
  <si>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</si>
  <si>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</si>
  <si>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</si>
  <si>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</si>
  <si>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</si>
  <si>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</si>
  <si>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</si>
  <si>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</si>
  <si>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</si>
  <si>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</si>
  <si>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</si>
  <si>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</si>
  <si>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</si>
  <si>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</si>
  <si>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</si>
  <si>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</si>
  <si>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</si>
  <si>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</si>
  <si>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</si>
  <si>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</si>
  <si>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</si>
  <si>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</si>
  <si>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</si>
  <si>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</si>
  <si>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</si>
  <si>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</si>
  <si>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</si>
  <si>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</si>
  <si>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</si>
  <si>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</si>
  <si>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</si>
  <si>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</si>
  <si>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</si>
  <si>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</si>
  <si>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</si>
  <si>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</si>
  <si>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</si>
  <si>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</si>
  <si>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</si>
  <si>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</si>
  <si>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</si>
  <si>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</si>
  <si>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</si>
  <si>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</si>
  <si>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</si>
  <si>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</si>
  <si>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</si>
  <si>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</si>
  <si>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</si>
  <si>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</si>
  <si>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</si>
  <si>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</si>
  <si>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</si>
  <si>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</si>
  <si>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</si>
  <si>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</si>
  <si>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</si>
  <si>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</si>
  <si>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</si>
  <si>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</si>
  <si>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</si>
  <si>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</si>
  <si>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</si>
  <si>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</si>
  <si>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</si>
  <si>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</si>
  <si>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</si>
  <si>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</si>
  <si>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</si>
  <si>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</si>
  <si>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</si>
  <si>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</si>
  <si>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</si>
  <si>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</si>
  <si>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</si>
  <si>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</si>
  <si>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</si>
  <si>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</si>
  <si>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</si>
  <si>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</si>
  <si>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</si>
  <si>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</si>
  <si>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</si>
  <si>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</si>
  <si>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</si>
  <si>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</si>
  <si>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</si>
  <si>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</si>
  <si>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</si>
  <si>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</si>
  <si>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</si>
  <si>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</si>
  <si>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</si>
  <si>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</si>
  <si>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</si>
  <si>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</si>
  <si>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</si>
  <si>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</si>
  <si>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</si>
  <si>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</si>
  <si>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</si>
  <si>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</si>
  <si>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</si>
  <si>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</si>
  <si>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</si>
  <si>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</si>
  <si>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</si>
  <si>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</si>
  <si>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</si>
  <si>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</si>
  <si>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</si>
  <si>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</si>
  <si>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</si>
  <si>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</si>
  <si>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</si>
  <si>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</si>
  <si>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</si>
  <si>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</si>
  <si>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</si>
  <si>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</si>
  <si>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</si>
  <si>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</si>
  <si>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</si>
  <si>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</si>
  <si>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</si>
  <si>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</si>
  <si>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</si>
  <si>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</si>
  <si>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</si>
  <si>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</si>
  <si>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</si>
  <si>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</si>
  <si>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</si>
  <si>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</si>
  <si>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</si>
  <si>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</si>
  <si>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</si>
  <si>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</si>
  <si>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</si>
  <si>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</si>
  <si>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</si>
  <si>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</si>
  <si>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</si>
  <si>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</si>
  <si>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</si>
  <si>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</si>
  <si>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</si>
  <si>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</si>
  <si>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</si>
  <si>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</si>
  <si>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</si>
  <si>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</si>
  <si>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</si>
  <si>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</si>
  <si>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</si>
  <si>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</si>
  <si>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</si>
  <si>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</si>
  <si>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</si>
  <si>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</si>
  <si>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</si>
  <si>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</si>
  <si>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</si>
  <si>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</si>
  <si>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</si>
  <si>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</si>
  <si>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</si>
  <si>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</si>
  <si>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</si>
  <si>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</si>
  <si>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</si>
  <si>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</si>
  <si>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</si>
  <si>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</si>
  <si>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</si>
  <si>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</si>
  <si>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</si>
  <si>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</si>
  <si>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</si>
  <si>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</si>
  <si>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</si>
  <si>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</si>
  <si>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</si>
  <si>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</si>
  <si>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</si>
  <si>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</si>
  <si>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</si>
  <si>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</si>
  <si>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</si>
  <si>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</si>
  <si>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</si>
  <si>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</si>
  <si>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</si>
  <si>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</si>
  <si>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</si>
  <si>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</si>
  <si>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</si>
  <si>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</si>
  <si>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</si>
  <si>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</si>
  <si>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</si>
  <si>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</si>
  <si>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</si>
  <si>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</si>
  <si>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</si>
  <si>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</si>
  <si>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</si>
  <si>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</si>
  <si>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</si>
  <si>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</si>
  <si>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</si>
  <si>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</si>
  <si>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</si>
  <si>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</si>
  <si>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</si>
  <si>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</si>
  <si>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</si>
  <si>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</si>
  <si>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</si>
  <si>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</si>
  <si>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</si>
  <si>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</si>
  <si>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</si>
  <si>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</si>
  <si>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</si>
  <si>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</si>
  <si>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</si>
  <si>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</si>
  <si>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</si>
  <si>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</si>
  <si>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</si>
  <si>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</si>
  <si>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</si>
  <si>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</si>
  <si>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</si>
  <si>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</si>
  <si>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</si>
  <si>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</si>
  <si>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</si>
  <si>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</si>
  <si>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</si>
  <si>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</si>
  <si>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</si>
  <si>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</si>
  <si>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</si>
  <si>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</si>
  <si>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</si>
  <si>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</si>
  <si>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</si>
  <si>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</si>
  <si>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</si>
  <si>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</si>
  <si>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</si>
  <si>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</si>
  <si>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</si>
  <si>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</si>
  <si>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</si>
  <si>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</si>
  <si>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</si>
  <si>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</si>
  <si>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</si>
  <si>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</si>
  <si>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</si>
  <si>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</si>
  <si>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</si>
  <si>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</si>
  <si>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</si>
  <si>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</si>
  <si>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</si>
  <si>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</si>
  <si>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</si>
  <si>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</si>
  <si>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</si>
  <si>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</si>
  <si>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</si>
  <si>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</si>
  <si>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</si>
  <si>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</si>
  <si>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</si>
  <si>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</si>
  <si>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</si>
  <si>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</si>
  <si>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</si>
  <si>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</si>
  <si>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</si>
  <si>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</si>
  <si>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</si>
  <si>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</si>
  <si>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</si>
  <si>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</si>
  <si>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</si>
  <si>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</si>
  <si>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</si>
  <si>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</si>
  <si>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</si>
  <si>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</si>
  <si>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</si>
  <si>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</si>
  <si>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</si>
  <si>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</si>
  <si>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</si>
  <si>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</si>
  <si>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</si>
  <si>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</si>
  <si>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</si>
  <si>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</si>
  <si>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</si>
  <si>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</si>
  <si>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</si>
  <si>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</si>
  <si>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</si>
  <si>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</si>
  <si>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</si>
  <si>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</si>
  <si>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</si>
  <si>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</si>
  <si>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</si>
  <si>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</si>
  <si>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</si>
  <si>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</si>
  <si>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</si>
  <si>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</si>
  <si>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</si>
  <si>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</si>
  <si>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</si>
  <si>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</si>
  <si>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</si>
  <si>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</si>
  <si>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</si>
  <si>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</si>
  <si>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</si>
  <si>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</si>
  <si>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</si>
  <si>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</si>
  <si>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</si>
  <si>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</si>
  <si>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</si>
  <si>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</si>
  <si>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</si>
  <si>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</si>
  <si>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</si>
  <si>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</si>
  <si>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</si>
  <si>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</si>
  <si>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</si>
  <si>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</si>
  <si>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</si>
  <si>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</si>
  <si>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</si>
  <si>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</si>
  <si>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</si>
  <si>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</si>
  <si>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</si>
  <si>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</si>
  <si>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</si>
  <si>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</si>
  <si>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</si>
  <si>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</si>
  <si>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</si>
  <si>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</si>
  <si>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</si>
  <si>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</si>
  <si>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</si>
  <si>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</si>
  <si>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</si>
  <si>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</si>
  <si>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</si>
  <si>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</si>
  <si>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</si>
  <si>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</si>
  <si>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</si>
  <si>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</si>
  <si>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</si>
  <si>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</si>
  <si>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</si>
  <si>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</si>
  <si>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</si>
  <si>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</si>
  <si>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</si>
  <si>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</si>
  <si>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</si>
  <si>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</si>
  <si>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</si>
  <si>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</si>
  <si>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</si>
  <si>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</si>
  <si>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</si>
  <si>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</si>
  <si>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</si>
  <si>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</si>
  <si>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</si>
  <si>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</si>
  <si>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</si>
  <si>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</si>
  <si>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</si>
  <si>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</si>
  <si>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</si>
  <si>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</si>
  <si>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</si>
  <si>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</si>
  <si>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</si>
  <si>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</si>
  <si>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</si>
  <si>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</si>
  <si>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</si>
  <si>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</si>
  <si>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</si>
  <si>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</si>
  <si>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</si>
  <si>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</si>
  <si>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</si>
  <si>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</si>
  <si>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</si>
  <si>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</si>
  <si>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</si>
  <si>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</si>
  <si>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</si>
  <si>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</si>
  <si>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</si>
  <si>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</si>
  <si>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</si>
  <si>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</si>
  <si>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</si>
  <si>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</si>
  <si>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</si>
  <si>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</si>
  <si>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</si>
  <si>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</si>
  <si>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</si>
  <si>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</si>
  <si>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</si>
  <si>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</si>
  <si>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</si>
  <si>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</si>
  <si>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</si>
  <si>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</si>
  <si>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</si>
  <si>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</si>
  <si>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</si>
  <si>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</si>
  <si>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</si>
  <si>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</si>
  <si>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</si>
  <si>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</si>
  <si>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</si>
  <si>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</si>
  <si>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</si>
  <si>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</si>
  <si>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</si>
  <si>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</si>
  <si>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</si>
  <si>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</si>
  <si>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</si>
  <si>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</si>
  <si>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</si>
  <si>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</si>
  <si>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</si>
  <si>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</si>
  <si>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</si>
  <si>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</si>
  <si>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</si>
  <si>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</si>
  <si>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</si>
  <si>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</si>
  <si>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</si>
  <si>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</si>
  <si>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</si>
  <si>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</si>
  <si>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</si>
  <si>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</si>
  <si>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</si>
  <si>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</si>
  <si>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</si>
  <si>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</si>
  <si>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</si>
  <si>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</si>
  <si>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</si>
  <si>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</si>
  <si>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</si>
  <si>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</si>
  <si>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</si>
  <si>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</si>
  <si>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</si>
  <si>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</si>
  <si>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</si>
  <si>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</si>
  <si>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</si>
  <si>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</si>
  <si>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</si>
  <si>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</si>
  <si>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</si>
  <si>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</si>
  <si>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</si>
  <si>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</si>
  <si>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</si>
  <si>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</si>
  <si>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</si>
  <si>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</si>
  <si>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</si>
  <si>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</si>
  <si>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</si>
  <si>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</si>
  <si>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</si>
  <si>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</si>
  <si>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</si>
  <si>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</si>
  <si>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</si>
  <si>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</si>
  <si>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</si>
  <si>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</si>
  <si>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</si>
  <si>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</si>
  <si>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</si>
  <si>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</si>
  <si>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</si>
  <si>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</si>
  <si>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</si>
  <si>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</si>
  <si>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</si>
  <si>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</si>
  <si>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</si>
  <si>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</si>
  <si>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</si>
  <si>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</si>
  <si>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</si>
  <si>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</si>
  <si>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</si>
  <si>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</si>
  <si>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</si>
  <si>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</si>
  <si>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</si>
  <si>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</si>
  <si>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</si>
  <si>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</si>
  <si>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</si>
  <si>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</si>
  <si>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</si>
  <si>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</si>
  <si>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</si>
  <si>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</si>
  <si>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</si>
  <si>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</si>
  <si>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</si>
  <si>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</si>
  <si>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</si>
  <si>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</si>
  <si>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</si>
  <si>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</si>
  <si>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</si>
  <si>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</si>
  <si>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</si>
  <si>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</si>
  <si>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</si>
  <si>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</si>
  <si>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</si>
  <si>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</si>
  <si>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</si>
  <si>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</si>
  <si>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</si>
  <si>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</si>
  <si>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</si>
  <si>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</si>
  <si>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</si>
  <si>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</si>
  <si>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</si>
  <si>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</si>
  <si>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</si>
  <si>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</si>
  <si>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</si>
  <si>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</si>
  <si>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</si>
  <si>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</si>
  <si>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</si>
  <si>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</si>
  <si>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</si>
  <si>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</si>
  <si>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</si>
  <si>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</si>
  <si>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</si>
  <si>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</si>
  <si>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</si>
  <si>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</si>
  <si>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</si>
  <si>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</si>
  <si>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</si>
  <si>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</si>
  <si>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</si>
  <si>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</si>
  <si>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</si>
  <si>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</si>
  <si>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</si>
  <si>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</si>
  <si>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</si>
  <si>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</si>
  <si>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</si>
  <si>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</si>
  <si>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</si>
  <si>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</si>
  <si>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</si>
  <si>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</si>
  <si>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</si>
  <si>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</si>
  <si>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</si>
  <si>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</si>
  <si>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</si>
  <si>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</si>
  <si>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</si>
  <si>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</si>
  <si>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</si>
  <si>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</si>
  <si>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</si>
  <si>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</si>
  <si>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</si>
  <si>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</si>
  <si>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</si>
  <si>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</si>
  <si>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</si>
  <si>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</si>
  <si>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</si>
  <si>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</si>
  <si>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</si>
  <si>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</si>
  <si>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</si>
  <si>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</si>
  <si>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</si>
  <si>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</si>
  <si>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</si>
  <si>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</si>
  <si>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</si>
  <si>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</si>
  <si>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</si>
  <si>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</si>
  <si>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</si>
  <si>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</si>
  <si>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</si>
  <si>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</si>
  <si>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</si>
  <si>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</si>
  <si>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</si>
  <si>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</si>
  <si>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</si>
  <si>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</si>
  <si>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</si>
  <si>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</si>
  <si>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</si>
  <si>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</si>
  <si>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</si>
  <si>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</si>
  <si>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</si>
  <si>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</si>
  <si>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</si>
  <si>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</si>
  <si>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</si>
  <si>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</si>
  <si>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</si>
  <si>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</si>
  <si>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</si>
  <si>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</si>
  <si>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</si>
  <si>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</si>
  <si>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</si>
  <si>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</si>
  <si>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</si>
  <si>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</si>
  <si>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</si>
  <si>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</si>
  <si>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</si>
  <si>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</si>
  <si>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</si>
  <si>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</si>
  <si>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</si>
  <si>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</si>
  <si>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</si>
  <si>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</si>
  <si>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</si>
  <si>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</si>
  <si>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</si>
  <si>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</si>
  <si>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</si>
  <si>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</si>
  <si>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</si>
  <si>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</si>
  <si>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</si>
  <si>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</si>
  <si>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</si>
  <si>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</si>
  <si>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</si>
  <si>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</si>
  <si>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</si>
  <si>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</si>
  <si>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</si>
  <si>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</si>
  <si>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</si>
  <si>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</si>
  <si>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</si>
  <si>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</si>
  <si>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</si>
  <si>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</si>
  <si>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</si>
  <si>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</si>
  <si>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</si>
  <si>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</si>
  <si>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</si>
  <si>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</si>
  <si>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</si>
  <si>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</si>
  <si>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</si>
  <si>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</si>
  <si>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</si>
  <si>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</si>
  <si>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</si>
  <si>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</si>
  <si>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</si>
  <si>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</si>
  <si>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</si>
  <si>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</si>
  <si>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</si>
  <si>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</si>
  <si>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</si>
  <si>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</si>
  <si>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</si>
  <si>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</si>
  <si>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</si>
  <si>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</si>
  <si>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</si>
  <si>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</si>
  <si>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</si>
  <si>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</si>
  <si>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</si>
  <si>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</si>
  <si>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</si>
  <si>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</si>
  <si>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</si>
  <si>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</si>
  <si>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</si>
  <si>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</si>
  <si>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</si>
  <si>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</si>
  <si>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</si>
  <si>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</si>
  <si>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</si>
  <si>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</si>
  <si>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</si>
  <si>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</si>
  <si>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</si>
  <si>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</si>
  <si>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</si>
  <si>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</si>
  <si>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</si>
  <si>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</si>
  <si>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</si>
  <si>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</si>
  <si>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</si>
  <si>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</si>
  <si>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</si>
  <si>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</si>
  <si>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</si>
  <si>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</si>
  <si>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</si>
  <si>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</si>
  <si>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</si>
  <si>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</si>
  <si>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</si>
  <si>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</si>
  <si>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</si>
  <si>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</si>
  <si>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</si>
  <si>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</si>
  <si>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</si>
  <si>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</si>
  <si>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</si>
  <si>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</si>
  <si>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</si>
  <si>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</si>
  <si>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</si>
  <si>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</si>
  <si>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</si>
  <si>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</si>
  <si>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</si>
  <si>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</si>
  <si>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</si>
  <si>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</si>
  <si>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</si>
  <si>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</si>
  <si>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</si>
  <si>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</si>
  <si>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</si>
  <si>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</si>
  <si>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</si>
  <si>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</si>
  <si>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</si>
  <si>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</si>
  <si>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</si>
  <si>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</si>
  <si>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</si>
  <si>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</si>
  <si>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</si>
  <si>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</si>
  <si>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</si>
  <si>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</si>
  <si>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</si>
  <si>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</si>
  <si>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</si>
  <si>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</si>
  <si>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</si>
  <si>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</si>
  <si>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</si>
  <si>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</si>
  <si>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</si>
  <si>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</si>
  <si>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</si>
  <si>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</si>
  <si>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</si>
  <si>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</si>
  <si>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</si>
  <si>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</si>
  <si>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</si>
  <si>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</si>
  <si>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</si>
  <si>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</si>
  <si>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</si>
  <si>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</si>
  <si>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</si>
  <si>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</si>
  <si>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</si>
  <si>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</si>
  <si>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</si>
  <si>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</si>
  <si>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</si>
  <si>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</si>
  <si>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</si>
  <si>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</si>
  <si>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</si>
  <si>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</si>
  <si>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</si>
  <si>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</si>
  <si>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</si>
  <si>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</si>
  <si>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</si>
  <si>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</si>
  <si>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</si>
  <si>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</si>
  <si>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</si>
  <si>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</si>
  <si>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</si>
  <si>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</si>
  <si>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</si>
  <si>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</si>
  <si>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</si>
  <si>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</si>
  <si>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</si>
  <si>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</si>
  <si>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</si>
  <si>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</si>
  <si>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</si>
  <si>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</si>
  <si>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</si>
  <si>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</si>
  <si>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</si>
  <si>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</si>
  <si>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</si>
  <si>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</si>
  <si>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</si>
  <si>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</si>
  <si>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</si>
  <si>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</si>
  <si>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</si>
  <si>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</si>
  <si>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</si>
  <si>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</si>
  <si>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</si>
  <si>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</si>
  <si>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</si>
  <si>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</si>
  <si>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</si>
  <si>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</si>
  <si>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</si>
  <si>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</si>
  <si>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</si>
  <si>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</si>
  <si>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</si>
  <si>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</si>
  <si>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</si>
  <si>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</si>
  <si>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</si>
  <si>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</si>
  <si>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</si>
  <si>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</si>
  <si>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</si>
  <si>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</si>
  <si>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</si>
  <si>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</si>
  <si>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</si>
  <si>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</si>
  <si>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</si>
  <si>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</si>
  <si>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</si>
  <si>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</si>
  <si>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</si>
  <si>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</si>
  <si>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</si>
  <si>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</si>
  <si>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</si>
  <si>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</si>
  <si>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</si>
  <si>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</si>
  <si>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</si>
  <si>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</si>
  <si>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</si>
  <si>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</si>
  <si>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</si>
  <si>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</si>
  <si>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</si>
  <si>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</si>
  <si>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</si>
  <si>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</si>
  <si>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</si>
  <si>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</si>
  <si>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</si>
  <si>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</si>
  <si>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</si>
  <si>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</si>
  <si>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</si>
  <si>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</si>
  <si>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</si>
  <si>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</si>
  <si>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</si>
  <si>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</si>
  <si>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</si>
  <si>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</si>
  <si>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</si>
  <si>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</si>
  <si>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</si>
  <si>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</si>
  <si>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</si>
  <si>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</si>
  <si>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</si>
  <si>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</si>
  <si>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</si>
  <si>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</si>
  <si>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</si>
  <si>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</si>
  <si>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</si>
  <si>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</si>
  <si>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</si>
  <si>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</si>
  <si>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</si>
  <si>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</si>
  <si>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</si>
  <si>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</si>
  <si>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</si>
  <si>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</si>
  <si>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</si>
  <si>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</si>
  <si>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</si>
  <si>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</si>
  <si>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</si>
  <si>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</si>
  <si>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</si>
  <si>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</si>
  <si>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</si>
  <si>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</si>
  <si>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</si>
  <si>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</si>
  <si>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</si>
  <si>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</si>
  <si>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</si>
  <si>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</si>
  <si>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</si>
  <si>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</si>
  <si>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</si>
  <si>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</si>
  <si>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</si>
  <si>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</si>
  <si>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</si>
  <si>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</si>
  <si>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</si>
  <si>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</si>
  <si>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</si>
  <si>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</si>
  <si>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</si>
  <si>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</si>
  <si>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</si>
  <si>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</si>
  <si>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</si>
  <si>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</si>
  <si>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</si>
  <si>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</si>
  <si>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</si>
  <si>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</si>
  <si>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</si>
  <si>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</si>
  <si>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</si>
  <si>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</si>
  <si>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</si>
  <si>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</si>
  <si>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</si>
  <si>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</si>
  <si>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</si>
  <si>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</si>
  <si>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</si>
  <si>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</si>
  <si>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</si>
  <si>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</si>
  <si>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</si>
  <si>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</si>
  <si>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</si>
  <si>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</si>
  <si>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</si>
  <si>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</si>
  <si>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</si>
  <si>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</si>
  <si>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</si>
  <si>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</si>
  <si>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</si>
  <si>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</si>
  <si>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</si>
  <si>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</si>
  <si>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</si>
  <si>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</si>
  <si>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</si>
  <si>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</si>
  <si>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</si>
  <si>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</si>
  <si>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</si>
  <si>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</si>
  <si>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</si>
  <si>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</si>
  <si>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</si>
  <si>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</si>
  <si>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</si>
  <si>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</si>
  <si>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</si>
  <si>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</si>
  <si>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</si>
  <si>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</si>
  <si>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</si>
  <si>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</si>
  <si>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</si>
  <si>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</si>
  <si>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</si>
  <si>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</si>
  <si>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</si>
  <si>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</si>
  <si>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</si>
  <si>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</si>
  <si>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</si>
  <si>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</si>
  <si>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</si>
  <si>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</si>
  <si>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</si>
  <si>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</si>
  <si>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</si>
  <si>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</si>
  <si>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</si>
  <si>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</si>
  <si>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</si>
  <si>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</si>
  <si>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</si>
  <si>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</si>
  <si>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</si>
  <si>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</si>
  <si>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</si>
  <si>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</si>
  <si>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</si>
  <si>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</si>
  <si>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</si>
  <si>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</si>
  <si>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</si>
  <si>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</si>
  <si>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</si>
  <si>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</si>
  <si>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</si>
  <si>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</si>
  <si>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</si>
  <si>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</si>
  <si>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</si>
  <si>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</si>
  <si>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</si>
  <si>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</si>
  <si>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</si>
  <si>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</si>
  <si>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</si>
  <si>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</si>
  <si>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</si>
  <si>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</si>
  <si>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</si>
  <si>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</si>
  <si>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</si>
  <si>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</si>
  <si>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</si>
  <si>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</si>
  <si>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</si>
  <si>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</si>
  <si>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</si>
  <si>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</si>
  <si>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</si>
  <si>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</si>
  <si>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</si>
  <si>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</si>
  <si>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</si>
  <si>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</si>
  <si>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</si>
  <si>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</si>
  <si>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</si>
  <si>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</si>
  <si>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</si>
  <si>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</si>
  <si>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</si>
  <si>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</si>
  <si>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</si>
  <si>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</si>
  <si>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</si>
  <si>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</si>
  <si>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</si>
  <si>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</si>
  <si>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</si>
  <si>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</si>
  <si>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</si>
  <si>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</si>
  <si>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</si>
  <si>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</si>
  <si>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</si>
  <si>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</si>
  <si>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</si>
  <si>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</si>
  <si>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</si>
  <si>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</si>
  <si>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</si>
  <si>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</si>
  <si>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</si>
  <si>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</si>
  <si>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</si>
  <si>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</si>
  <si>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</si>
  <si>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</si>
  <si>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</si>
  <si>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</si>
  <si>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</si>
  <si>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</si>
  <si>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</si>
  <si>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</si>
  <si>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</si>
  <si>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</si>
  <si>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</si>
  <si>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</si>
  <si>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</si>
  <si>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</si>
  <si>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</si>
  <si>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</si>
  <si>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</si>
  <si>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</si>
  <si>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</si>
  <si>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</si>
  <si>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</si>
  <si>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</si>
  <si>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</si>
  <si>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</si>
  <si>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</si>
  <si>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</si>
  <si>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</si>
  <si>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</si>
  <si>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</si>
  <si>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</si>
  <si>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</si>
  <si>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</si>
  <si>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</si>
  <si>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</si>
  <si>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</si>
  <si>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</si>
  <si>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</si>
  <si>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</si>
  <si>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</si>
  <si>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</si>
  <si>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</si>
  <si>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</si>
  <si>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</si>
  <si>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</si>
  <si>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</si>
  <si>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</si>
  <si>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</si>
  <si>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</si>
  <si>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</si>
  <si>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</si>
  <si>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</si>
  <si>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</si>
  <si>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</si>
  <si>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</si>
  <si>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</si>
  <si>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</si>
  <si>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</si>
  <si>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</si>
  <si>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</si>
  <si>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</si>
  <si>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</si>
  <si>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</si>
  <si>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</si>
  <si>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</si>
  <si>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</si>
  <si>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</si>
  <si>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</si>
  <si>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</si>
  <si>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</si>
  <si>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</si>
  <si>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</si>
  <si>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</si>
  <si>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</si>
  <si>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</si>
  <si>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</si>
  <si>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</si>
  <si>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</si>
  <si>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</si>
  <si>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</si>
  <si>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</si>
  <si>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</si>
  <si>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</si>
  <si>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</si>
  <si>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</si>
  <si>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</si>
  <si>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</si>
  <si>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</si>
  <si>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</si>
  <si>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</si>
  <si>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</si>
  <si>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</si>
  <si>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</si>
  <si>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</si>
  <si>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</si>
  <si>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</si>
  <si>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</si>
  <si>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</si>
  <si>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</si>
  <si>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</si>
  <si>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</si>
  <si>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</si>
  <si>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</si>
  <si>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</si>
  <si>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</si>
  <si>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</si>
  <si>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</si>
  <si>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</si>
  <si>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</si>
  <si>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</si>
  <si>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</si>
  <si>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</si>
  <si>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</si>
  <si>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</si>
  <si>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</si>
  <si>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</si>
  <si>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</si>
  <si>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</si>
  <si>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</si>
  <si>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</si>
  <si>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</si>
  <si>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</si>
  <si>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</si>
  <si>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</si>
  <si>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</si>
  <si>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</si>
  <si>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</si>
  <si>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</si>
  <si>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</si>
  <si>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</si>
  <si>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</si>
  <si>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</si>
  <si>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</si>
  <si>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</si>
  <si>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</si>
  <si>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</si>
  <si>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</si>
  <si>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</si>
  <si>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</si>
  <si>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</si>
  <si>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</si>
  <si>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</si>
  <si>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</si>
  <si>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</si>
  <si>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</si>
  <si>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</si>
  <si>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</si>
  <si>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</si>
  <si>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</si>
  <si>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</si>
  <si>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</si>
  <si>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</si>
  <si>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</si>
  <si>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</si>
  <si>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</si>
  <si>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</si>
  <si>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</si>
  <si>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</si>
  <si>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</si>
  <si>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</si>
  <si>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</si>
  <si>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</si>
  <si>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</si>
  <si>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</si>
  <si>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</si>
  <si>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</si>
  <si>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</si>
  <si>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</si>
  <si>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</si>
  <si>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</si>
  <si>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</si>
  <si>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</si>
  <si>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</si>
  <si>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</si>
  <si>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</si>
  <si>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</si>
  <si>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</si>
  <si>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</si>
  <si>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</si>
  <si>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</si>
  <si>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</si>
  <si>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</si>
  <si>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</si>
  <si>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</si>
  <si>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</si>
  <si>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</si>
  <si>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</si>
  <si>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</si>
  <si>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</si>
  <si>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</si>
  <si>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</si>
  <si>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</si>
  <si>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</si>
  <si>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</si>
  <si>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</si>
  <si>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</si>
  <si>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</si>
  <si>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</si>
  <si>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</si>
  <si>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</si>
  <si>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</si>
  <si>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</si>
  <si>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</si>
  <si>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</si>
  <si>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</si>
  <si>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</si>
  <si>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</si>
  <si>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</si>
  <si>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</si>
  <si>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</si>
  <si>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</si>
  <si>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</si>
  <si>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</si>
  <si>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</si>
  <si>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</si>
  <si>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</si>
  <si>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</si>
  <si>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</si>
  <si>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</si>
  <si>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</si>
  <si>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</si>
  <si>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</si>
  <si>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</si>
  <si>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</si>
  <si>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</si>
  <si>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</si>
  <si>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</si>
  <si>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</si>
  <si>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</si>
  <si>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</si>
  <si>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</si>
  <si>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</si>
  <si>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</si>
  <si>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</si>
  <si>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</si>
  <si>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</si>
  <si>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</si>
  <si>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</si>
  <si>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</si>
  <si>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</si>
  <si>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</si>
  <si>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</si>
  <si>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</si>
  <si>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</si>
  <si>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</si>
  <si>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</si>
  <si>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</si>
  <si>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</si>
  <si>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</si>
  <si>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</si>
  <si>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</si>
  <si>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</si>
  <si>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</si>
  <si>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</si>
  <si>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</si>
  <si>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</si>
  <si>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</si>
  <si>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</si>
  <si>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</si>
  <si>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</si>
  <si>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</si>
  <si>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</si>
  <si>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</si>
  <si>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</si>
  <si>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</si>
  <si>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</si>
  <si>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</si>
  <si>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</si>
  <si>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</si>
  <si>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</si>
  <si>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</si>
  <si>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</si>
  <si>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</si>
  <si>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</si>
  <si>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</si>
  <si>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</si>
  <si>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</si>
  <si>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</si>
  <si>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</si>
  <si>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</si>
  <si>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</si>
  <si>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</si>
  <si>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</si>
  <si>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</si>
  <si>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</si>
  <si>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</si>
  <si>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</si>
  <si>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</si>
  <si>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</si>
  <si>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</si>
  <si>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</si>
  <si>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</si>
  <si>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</si>
  <si>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</si>
  <si>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</si>
  <si>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</si>
  <si>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</si>
  <si>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</si>
  <si>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</si>
  <si>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</si>
  <si>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</si>
  <si>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</si>
  <si>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</si>
  <si>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</si>
  <si>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</si>
  <si>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</si>
  <si>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</si>
  <si>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</si>
  <si>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</si>
  <si>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</si>
  <si>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</si>
  <si>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</si>
  <si>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</si>
  <si>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</si>
  <si>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</si>
  <si>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</si>
  <si>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</si>
  <si>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</si>
  <si>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</si>
  <si>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</si>
  <si>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</si>
  <si>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</si>
  <si>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</si>
  <si>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</si>
  <si>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</si>
  <si>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</si>
  <si>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</si>
  <si>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</si>
  <si>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</si>
  <si>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</si>
  <si>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</si>
  <si>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</si>
  <si>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</si>
  <si>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</si>
  <si>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</si>
  <si>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</si>
  <si>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</si>
  <si>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</si>
  <si>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</si>
  <si>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</si>
  <si>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</si>
  <si>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</si>
  <si>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</si>
  <si>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</si>
  <si>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</si>
  <si>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</si>
  <si>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</si>
  <si>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</si>
  <si>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</si>
  <si>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</si>
  <si>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</si>
  <si>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</si>
  <si>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</si>
  <si>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</si>
  <si>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</si>
  <si>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</si>
  <si>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</si>
  <si>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</si>
  <si>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</si>
  <si>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</si>
  <si>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</si>
  <si>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</si>
  <si>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</si>
  <si>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</si>
  <si>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</si>
  <si>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</si>
  <si>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</si>
  <si>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</si>
  <si>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</si>
  <si>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</si>
  <si>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</si>
  <si>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</si>
  <si>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</si>
  <si>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</si>
  <si>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</si>
  <si>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</si>
  <si>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</si>
  <si>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</si>
  <si>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</si>
  <si>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</si>
  <si>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</si>
  <si>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</si>
  <si>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</si>
  <si>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</si>
  <si>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</si>
  <si>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</si>
  <si>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</si>
  <si>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</si>
  <si>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</si>
  <si>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</si>
  <si>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</si>
  <si>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</si>
  <si>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</si>
  <si>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</si>
  <si>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</si>
  <si>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</si>
  <si>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</si>
  <si>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</si>
  <si>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</si>
  <si>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</si>
  <si>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</si>
  <si>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</si>
  <si>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</si>
  <si>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</si>
  <si>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</si>
  <si>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</si>
  <si>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</si>
  <si>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</si>
  <si>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</si>
  <si>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</si>
  <si>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</si>
  <si>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</si>
  <si>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</si>
  <si>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</si>
  <si>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</si>
  <si>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</si>
  <si>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</si>
  <si>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</si>
  <si>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</si>
  <si>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</si>
  <si>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</si>
  <si>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</si>
  <si>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</si>
  <si>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</si>
  <si>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</si>
  <si>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</si>
  <si>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</si>
  <si>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</si>
  <si>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</si>
  <si>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</si>
  <si>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</si>
  <si>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</si>
  <si>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</si>
  <si>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</si>
  <si>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</si>
  <si>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</si>
  <si>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</si>
  <si>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</si>
  <si>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</si>
  <si>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</si>
  <si>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</si>
  <si>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</si>
  <si>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</si>
  <si>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</si>
  <si>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</si>
  <si>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</si>
  <si>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</si>
  <si>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</si>
  <si>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</si>
  <si>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</si>
  <si>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</si>
  <si>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</si>
  <si>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</si>
  <si>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</si>
  <si>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</si>
  <si>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</si>
  <si>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</si>
  <si>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</si>
  <si>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</si>
  <si>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</si>
  <si>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</si>
  <si>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</si>
  <si>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</si>
  <si>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</si>
  <si>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</si>
  <si>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</si>
  <si>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</si>
  <si>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</si>
  <si>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</si>
  <si>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</si>
  <si>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</si>
  <si>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</si>
  <si>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</si>
  <si>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</si>
  <si>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</si>
  <si>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</si>
  <si>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</si>
  <si>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</si>
  <si>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</si>
  <si>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</si>
  <si>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</si>
  <si>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</si>
  <si>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</si>
  <si>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</si>
  <si>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</si>
  <si>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</si>
  <si>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</si>
  <si>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</si>
  <si>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</si>
  <si>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</si>
  <si>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</si>
  <si>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</si>
  <si>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</si>
  <si>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</si>
  <si>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</si>
  <si>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</si>
  <si>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</si>
  <si>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</si>
  <si>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</si>
  <si>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</si>
  <si>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</si>
  <si>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</si>
  <si>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</si>
  <si>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</si>
  <si>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</si>
  <si>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</si>
  <si>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</si>
  <si>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</si>
  <si>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</si>
  <si>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</si>
  <si>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</si>
  <si>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</si>
  <si>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</si>
  <si>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</si>
  <si>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</si>
  <si>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</si>
  <si>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</si>
  <si>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</si>
  <si>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</si>
  <si>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</si>
  <si>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</si>
  <si>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</si>
  <si>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</si>
  <si>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</si>
  <si>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</si>
  <si>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</si>
  <si>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</si>
  <si>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</si>
  <si>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</si>
  <si>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</si>
  <si>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</si>
  <si>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</si>
  <si>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</si>
  <si>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</si>
  <si>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</si>
  <si>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</si>
  <si>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</si>
  <si>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</si>
  <si>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</si>
  <si>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</si>
  <si>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</si>
  <si>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</si>
  <si>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</si>
  <si>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</si>
  <si>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</si>
  <si>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</si>
  <si>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</si>
  <si>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</si>
  <si>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</si>
  <si>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</si>
  <si>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</si>
  <si>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</si>
  <si>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</si>
  <si>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</si>
  <si>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</si>
  <si>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</si>
  <si>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</si>
  <si>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</si>
  <si>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</si>
  <si>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</si>
  <si>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</si>
  <si>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</si>
  <si>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</si>
  <si>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</si>
  <si>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</si>
  <si>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</si>
  <si>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</si>
  <si>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</si>
  <si>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</si>
  <si>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</si>
  <si>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</si>
  <si>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</si>
  <si>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</si>
  <si>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</si>
  <si>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</si>
  <si>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</si>
  <si>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</si>
  <si>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</si>
  <si>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</si>
  <si>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</si>
  <si>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</si>
  <si>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</si>
  <si>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</si>
  <si>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</si>
  <si>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</si>
  <si>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</si>
  <si>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</si>
  <si>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</si>
  <si>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</si>
  <si>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</si>
  <si>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</si>
  <si>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</si>
  <si>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</si>
  <si>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</si>
  <si>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</si>
  <si>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</si>
  <si>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</si>
  <si>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</si>
  <si>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</si>
  <si>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</si>
  <si>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</si>
  <si>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</si>
  <si>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</si>
  <si>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</si>
  <si>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</si>
  <si>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</si>
  <si>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</si>
  <si>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</si>
  <si>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</si>
  <si>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</si>
  <si>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</si>
  <si>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</si>
  <si>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</si>
  <si>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</si>
  <si>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</si>
  <si>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</si>
  <si>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</si>
  <si>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</si>
  <si>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</si>
  <si>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</si>
  <si>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</si>
  <si>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</si>
  <si>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</si>
  <si>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</si>
  <si>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</si>
  <si>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</si>
  <si>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</si>
  <si>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</si>
  <si>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</si>
  <si>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</si>
  <si>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</si>
  <si>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</si>
  <si>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</si>
  <si>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</si>
  <si>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</si>
  <si>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</si>
  <si>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</si>
  <si>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</si>
  <si>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</si>
  <si>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</si>
  <si>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</si>
  <si>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</si>
  <si>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</si>
  <si>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</si>
  <si>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</si>
  <si>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</si>
  <si>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</si>
  <si>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</si>
  <si>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</si>
  <si>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</si>
  <si>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</si>
  <si>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</si>
  <si>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</si>
  <si>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</si>
  <si>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</si>
  <si>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</si>
  <si>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</si>
  <si>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</si>
  <si>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</si>
  <si>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</si>
  <si>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</si>
  <si>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</si>
  <si>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</si>
  <si>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</si>
  <si>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</si>
  <si>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</si>
  <si>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</si>
  <si>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</si>
  <si>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</si>
  <si>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</si>
  <si>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</si>
  <si>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</si>
  <si>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</si>
  <si>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</si>
  <si>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</si>
  <si>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</si>
  <si>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</si>
  <si>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</si>
  <si>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</si>
  <si>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</si>
  <si>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</si>
  <si>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</si>
  <si>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</si>
  <si>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</si>
  <si>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</si>
  <si>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</si>
  <si>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</si>
  <si>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</si>
  <si>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</si>
  <si>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</si>
  <si>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</si>
  <si>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</si>
  <si>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</si>
  <si>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</si>
  <si>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</si>
  <si>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</si>
  <si>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</si>
  <si>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</si>
  <si>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</si>
  <si>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</si>
  <si>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</si>
  <si>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</si>
  <si>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</si>
  <si>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</si>
  <si>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</si>
  <si>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</si>
  <si>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</si>
  <si>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</si>
  <si>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</si>
  <si>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</si>
  <si>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</si>
  <si>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</si>
  <si>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</si>
  <si>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</si>
  <si>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</si>
  <si>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</si>
  <si>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</si>
  <si>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</si>
  <si>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</si>
  <si>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</si>
  <si>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</si>
  <si>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</si>
  <si>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</si>
  <si>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</si>
  <si>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</si>
  <si>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</si>
  <si>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</si>
  <si>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</si>
  <si>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</si>
  <si>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</si>
  <si>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</si>
  <si>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</si>
  <si>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</si>
  <si>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</si>
  <si>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</si>
  <si>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</si>
  <si>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</si>
  <si>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</si>
  <si>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</si>
  <si>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</si>
  <si>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</si>
  <si>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</si>
  <si>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</si>
  <si>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</si>
  <si>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</si>
  <si>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</si>
  <si>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</si>
  <si>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</si>
  <si>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</si>
  <si>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</si>
  <si>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</si>
  <si>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</si>
  <si>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</si>
  <si>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</si>
  <si>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</si>
  <si>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</si>
  <si>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</si>
  <si>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</si>
  <si>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</si>
  <si>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</si>
  <si>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</si>
  <si>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</si>
  <si>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</si>
  <si>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</si>
  <si>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</si>
  <si>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</si>
  <si>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</si>
  <si>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</si>
  <si>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</si>
  <si>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</si>
  <si>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</si>
  <si>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</si>
  <si>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</si>
  <si>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</si>
  <si>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</si>
  <si>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</si>
  <si>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</si>
  <si>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</si>
  <si>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</si>
  <si>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</si>
  <si>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</si>
  <si>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</si>
  <si>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</si>
  <si>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</si>
  <si>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</si>
  <si>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</si>
  <si>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</si>
  <si>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</si>
  <si>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</si>
  <si>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</si>
  <si>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</si>
  <si>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</si>
  <si>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</si>
  <si>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</si>
  <si>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</si>
  <si>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</si>
  <si>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</si>
  <si>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</si>
  <si>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</si>
  <si>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</si>
  <si>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</si>
  <si>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</si>
  <si>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</si>
  <si>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</si>
  <si>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</si>
  <si>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</si>
  <si>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</si>
  <si>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</si>
  <si>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</si>
  <si>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</si>
  <si>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</si>
  <si>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</si>
  <si>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</si>
  <si>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</si>
  <si>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</si>
  <si>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</si>
  <si>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</si>
  <si>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</si>
  <si>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</si>
  <si>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</si>
  <si>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</si>
  <si>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</si>
  <si>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</si>
  <si>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</si>
  <si>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</si>
  <si>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</si>
  <si>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</si>
  <si>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</si>
  <si>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</si>
  <si>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</si>
  <si>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</si>
  <si>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</si>
  <si>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</si>
  <si>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</si>
  <si>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</si>
  <si>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</si>
  <si>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</si>
  <si>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</si>
  <si>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</si>
  <si>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</si>
  <si>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</si>
  <si>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</si>
  <si>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</si>
  <si>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</si>
  <si>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</si>
  <si>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</si>
  <si>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</si>
  <si>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</si>
  <si>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</si>
  <si>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</si>
  <si>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</si>
  <si>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</si>
  <si>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</si>
  <si>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</si>
  <si>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</si>
  <si>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</si>
  <si>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</si>
  <si>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</si>
  <si>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</si>
  <si>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</si>
  <si>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</si>
  <si>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</si>
  <si>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</si>
  <si>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</si>
  <si>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</si>
  <si>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</si>
  <si>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</si>
  <si>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</si>
  <si>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</si>
  <si>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</si>
  <si>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</si>
  <si>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</si>
  <si>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</si>
  <si>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</si>
  <si>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</si>
  <si>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</si>
  <si>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</si>
  <si>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</si>
  <si>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</si>
  <si>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</si>
  <si>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</si>
  <si>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</si>
  <si>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</si>
  <si>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</si>
  <si>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</si>
  <si>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</si>
  <si>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</si>
  <si>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</si>
  <si>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</si>
  <si>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</si>
  <si>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</si>
  <si>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</si>
  <si>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</si>
  <si>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</si>
  <si>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</si>
  <si>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</si>
  <si>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</si>
  <si>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</si>
  <si>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</si>
  <si>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</si>
  <si>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</si>
  <si>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</si>
  <si>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</si>
  <si>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</si>
  <si>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</si>
  <si>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</si>
  <si>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</si>
  <si>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</si>
  <si>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</si>
  <si>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</si>
  <si>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</si>
  <si>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</si>
  <si>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</si>
  <si>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</si>
  <si>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</si>
  <si>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</si>
  <si>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</si>
  <si>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</si>
  <si>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</si>
  <si>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</si>
  <si>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</si>
  <si>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</si>
  <si>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</si>
  <si>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</si>
  <si>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</si>
  <si>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</si>
  <si>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</si>
  <si>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</si>
  <si>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</si>
  <si>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</si>
  <si>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</si>
  <si>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</si>
  <si>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</si>
  <si>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</si>
  <si>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</si>
  <si>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</si>
  <si>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</si>
  <si>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</si>
  <si>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</si>
  <si>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</si>
  <si>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</si>
  <si>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</si>
  <si>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</si>
  <si>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</si>
  <si>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</si>
  <si>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</si>
  <si>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</si>
  <si>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</si>
  <si>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</si>
  <si>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</si>
  <si>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</si>
  <si>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</si>
  <si>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</si>
  <si>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</si>
  <si>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</si>
  <si>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</si>
  <si>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</si>
  <si>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</si>
  <si>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</si>
  <si>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</si>
  <si>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</si>
  <si>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</si>
  <si>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</si>
  <si>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</si>
  <si>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</si>
  <si>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</si>
  <si>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</si>
  <si>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</si>
  <si>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</si>
  <si>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</si>
  <si>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</si>
  <si>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</si>
  <si>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</si>
  <si>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</si>
  <si>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</si>
  <si>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</si>
  <si>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</si>
  <si>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</si>
  <si>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</si>
  <si>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</si>
  <si>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</si>
  <si>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</si>
  <si>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</si>
  <si>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</si>
  <si>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</si>
  <si>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</si>
  <si>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</si>
  <si>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</si>
  <si>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</si>
  <si>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</si>
  <si>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</si>
  <si>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</si>
  <si>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</si>
  <si>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</si>
  <si>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</si>
  <si>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</si>
  <si>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</si>
  <si>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</si>
  <si>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</si>
  <si>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</si>
  <si>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</si>
  <si>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</si>
  <si>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</si>
  <si>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</si>
  <si>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</si>
  <si>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</si>
  <si>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</si>
  <si>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</si>
  <si>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</si>
  <si>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</si>
  <si>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</si>
  <si>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</si>
  <si>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</si>
  <si>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</si>
  <si>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</si>
  <si>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</si>
  <si>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</si>
  <si>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</si>
  <si>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</si>
  <si>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</si>
  <si>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</si>
  <si>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</si>
  <si>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</si>
  <si>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</si>
  <si>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</si>
  <si>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</si>
  <si>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</si>
  <si>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</si>
  <si>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</si>
  <si>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</si>
  <si>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</si>
  <si>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</si>
  <si>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</si>
  <si>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</si>
  <si>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</si>
  <si>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</si>
  <si>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</si>
  <si>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</si>
  <si>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</si>
  <si>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</si>
  <si>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</si>
  <si>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</si>
  <si>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</si>
  <si>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</si>
  <si>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</si>
  <si>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</si>
  <si>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</si>
  <si>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</si>
  <si>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</si>
  <si>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</si>
  <si>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</si>
  <si>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</si>
  <si>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</si>
  <si>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</si>
  <si>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</si>
  <si>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</si>
  <si>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</si>
  <si>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</si>
  <si>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</si>
  <si>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</si>
  <si>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</si>
  <si>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</si>
  <si>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</si>
  <si>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</si>
  <si>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</si>
  <si>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</si>
  <si>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</si>
  <si>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</si>
  <si>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</si>
  <si>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</si>
  <si>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</si>
  <si>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</si>
  <si>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</si>
  <si>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</si>
  <si>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</si>
  <si>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</si>
  <si>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</si>
  <si>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</si>
  <si>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</si>
  <si>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</si>
  <si>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</si>
  <si>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</si>
  <si>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</si>
  <si>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</si>
  <si>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</si>
  <si>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</si>
  <si>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</si>
  <si>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</si>
  <si>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</si>
  <si>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</si>
  <si>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</si>
  <si>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</si>
  <si>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</si>
  <si>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</si>
  <si>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</si>
  <si>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</si>
  <si>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</si>
  <si>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</si>
  <si>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</si>
  <si>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</si>
  <si>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</si>
  <si>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</si>
  <si>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</si>
  <si>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</si>
  <si>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</si>
  <si>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</si>
  <si>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</si>
  <si>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</si>
  <si>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</si>
  <si>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</si>
  <si>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</si>
  <si>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</si>
  <si>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</si>
  <si>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</si>
  <si>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</si>
  <si>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</si>
  <si>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</si>
  <si>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</si>
  <si>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</si>
  <si>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</si>
  <si>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</si>
  <si>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</si>
  <si>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</si>
  <si>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</si>
  <si>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</si>
  <si>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</si>
  <si>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</si>
  <si>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</si>
  <si>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</si>
  <si>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</si>
  <si>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</si>
  <si>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</si>
  <si>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</si>
  <si>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</si>
  <si>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</si>
  <si>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</si>
  <si>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</si>
  <si>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</si>
  <si>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</si>
  <si>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</si>
  <si>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</si>
  <si>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</si>
  <si>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</si>
  <si>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</si>
  <si>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</si>
  <si>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</si>
  <si>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</si>
  <si>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</si>
  <si>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</si>
  <si>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</si>
  <si>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</si>
  <si>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</si>
  <si>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</si>
  <si>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</si>
  <si>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</si>
  <si>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</si>
  <si>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</si>
  <si>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</si>
  <si>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</si>
  <si>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</si>
  <si>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</si>
  <si>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</si>
  <si>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</si>
  <si>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</si>
  <si>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</si>
  <si>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</si>
  <si>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</si>
  <si>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</si>
  <si>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</si>
  <si>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</si>
  <si>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</si>
  <si>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</si>
  <si>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</si>
  <si>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</si>
  <si>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</si>
  <si>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</si>
  <si>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</si>
  <si>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</si>
  <si>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</si>
  <si>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</si>
  <si>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</si>
  <si>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</si>
  <si>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</si>
  <si>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</si>
  <si>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</si>
  <si>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</si>
  <si>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</si>
  <si>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</si>
  <si>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</si>
  <si>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</si>
  <si>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</si>
  <si>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</si>
  <si>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</si>
  <si>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</si>
  <si>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</si>
  <si>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</si>
  <si>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</si>
  <si>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</si>
  <si>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</si>
  <si>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</si>
  <si>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</si>
  <si>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</si>
  <si>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</si>
  <si>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</si>
  <si>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</si>
  <si>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</si>
  <si>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</si>
  <si>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</si>
  <si>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</si>
  <si>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</si>
  <si>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</si>
  <si>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</si>
  <si>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</si>
  <si>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</si>
  <si>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</si>
  <si>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</si>
  <si>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</si>
  <si>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</si>
  <si>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</si>
  <si>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</si>
  <si>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</si>
  <si>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</si>
  <si>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</si>
  <si>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</si>
  <si>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</si>
  <si>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</si>
  <si>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</si>
  <si>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</si>
  <si>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</si>
  <si>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</si>
  <si>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</si>
  <si>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</si>
  <si>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</si>
  <si>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</si>
  <si>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</si>
  <si>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</si>
  <si>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</si>
  <si>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</si>
  <si>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</si>
  <si>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</si>
  <si>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</si>
  <si>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</si>
  <si>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</si>
  <si>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</si>
  <si>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</si>
  <si>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</si>
  <si>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</si>
  <si>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</si>
  <si>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</si>
  <si>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</si>
  <si>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</si>
  <si>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</si>
  <si>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</si>
  <si>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</si>
  <si>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</si>
  <si>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</si>
  <si>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</si>
  <si>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</si>
  <si>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</si>
  <si>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</si>
  <si>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</si>
  <si>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</si>
  <si>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</si>
  <si>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</si>
  <si>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</si>
  <si>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</si>
  <si>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</si>
  <si>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</si>
  <si>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</si>
  <si>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</si>
  <si>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</si>
  <si>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</si>
  <si>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</si>
  <si>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</si>
  <si>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</si>
  <si>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</si>
  <si>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</si>
  <si>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</si>
  <si>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</si>
  <si>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</si>
  <si>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</si>
  <si>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</si>
  <si>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</si>
  <si>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</si>
  <si>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</si>
  <si>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</si>
  <si>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</si>
  <si>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</si>
  <si>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</si>
  <si>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</si>
  <si>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</si>
  <si>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</si>
  <si>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</si>
  <si>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</si>
  <si>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</si>
  <si>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</si>
  <si>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</si>
  <si>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</si>
  <si>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</si>
  <si>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</si>
  <si>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</si>
  <si>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</si>
  <si>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</si>
  <si>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</si>
  <si>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</si>
  <si>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</si>
  <si>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</si>
  <si>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</si>
  <si>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</si>
  <si>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</si>
  <si>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</si>
  <si>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</si>
  <si>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</si>
  <si>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</si>
  <si>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</si>
  <si>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</si>
  <si>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</si>
  <si>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</si>
  <si>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</si>
  <si>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</si>
  <si>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</si>
  <si>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</si>
  <si>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</si>
  <si>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</si>
  <si>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</si>
  <si>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</si>
  <si>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</si>
  <si>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</si>
  <si>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</si>
  <si>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</si>
  <si>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</si>
  <si>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</si>
  <si>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</si>
  <si>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</si>
  <si>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</si>
  <si>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</si>
  <si>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</si>
  <si>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</si>
  <si>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</si>
  <si>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</si>
  <si>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</si>
  <si>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</si>
  <si>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</si>
  <si>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</si>
  <si>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</si>
  <si>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</si>
  <si>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</si>
  <si>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</si>
  <si>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</si>
  <si>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</si>
  <si>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</si>
  <si>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</si>
  <si>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</si>
  <si>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</si>
  <si>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</si>
  <si>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</si>
  <si>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</si>
  <si>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</si>
  <si>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</si>
  <si>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</si>
  <si>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</si>
  <si>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</si>
  <si>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</si>
  <si>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</si>
  <si>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</si>
  <si>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</si>
  <si>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</si>
  <si>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</si>
  <si>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</si>
  <si>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</si>
  <si>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</si>
  <si>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</si>
  <si>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</si>
  <si>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</si>
  <si>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</si>
  <si>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</si>
  <si>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</si>
  <si>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</si>
  <si>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</si>
  <si>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</si>
  <si>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</si>
  <si>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</si>
  <si>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</si>
  <si>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</si>
  <si>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</si>
  <si>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</si>
  <si>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</si>
  <si>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</si>
  <si>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</si>
  <si>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</si>
  <si>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</si>
  <si>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</si>
  <si>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</si>
  <si>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</si>
  <si>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</si>
  <si>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</si>
  <si>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</si>
  <si>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</si>
  <si>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</si>
  <si>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</si>
  <si>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</si>
  <si>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</si>
  <si>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</si>
  <si>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</si>
  <si>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</si>
  <si>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</si>
  <si>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</si>
  <si>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</si>
  <si>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</si>
  <si>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</si>
  <si>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</si>
  <si>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</si>
  <si>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</si>
  <si>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</si>
  <si>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</si>
  <si>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</si>
  <si>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</si>
  <si>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</si>
  <si>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</si>
  <si>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</si>
  <si>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</si>
  <si>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</si>
  <si>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</si>
  <si>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</si>
  <si>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</si>
  <si>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</si>
  <si>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</si>
  <si>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</si>
  <si>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</si>
  <si>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</si>
  <si>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</si>
  <si>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</si>
  <si>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</si>
  <si>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</si>
  <si>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</si>
  <si>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</si>
  <si>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</si>
  <si>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</si>
  <si>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</si>
  <si>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</si>
  <si>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</si>
  <si>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</si>
  <si>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</si>
  <si>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</si>
  <si>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</si>
  <si>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</si>
  <si>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</si>
  <si>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</si>
  <si>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</si>
  <si>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</si>
  <si>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</si>
  <si>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</si>
  <si>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</si>
  <si>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</si>
  <si>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</si>
  <si>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</si>
  <si>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</si>
  <si>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</si>
  <si>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</si>
  <si>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</si>
  <si>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</si>
  <si>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</si>
  <si>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</si>
  <si>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</si>
  <si>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</si>
  <si>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</si>
  <si>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</si>
  <si>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</si>
  <si>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</si>
  <si>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</si>
  <si>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</si>
  <si>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</si>
  <si>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</si>
  <si>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</si>
  <si>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</si>
  <si>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</si>
  <si>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</si>
  <si>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</si>
  <si>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</si>
  <si>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</si>
  <si>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</si>
  <si>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</si>
  <si>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</si>
  <si>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</si>
  <si>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</si>
  <si>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</si>
  <si>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</si>
  <si>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</si>
  <si>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</si>
  <si>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</si>
  <si>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</si>
  <si>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</si>
  <si>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</si>
  <si>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</si>
  <si>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</si>
  <si>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</si>
  <si>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</si>
  <si>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</si>
  <si>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</si>
  <si>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</si>
  <si>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</si>
  <si>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</si>
  <si>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</si>
  <si>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</si>
  <si>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</si>
  <si>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</si>
  <si>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</si>
  <si>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</si>
  <si>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</si>
  <si>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</si>
  <si>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</si>
  <si>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</si>
  <si>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</si>
  <si>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</si>
  <si>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</si>
  <si>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</si>
  <si>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</si>
  <si>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</si>
  <si>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</si>
  <si>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</si>
  <si>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</si>
  <si>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</si>
  <si>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</si>
  <si>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</si>
  <si>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</si>
  <si>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</si>
  <si>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</si>
  <si>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</si>
  <si>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</si>
  <si>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</si>
  <si>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</si>
  <si>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</si>
  <si>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</si>
  <si>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</si>
  <si>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</si>
  <si>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</si>
  <si>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</si>
  <si>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</si>
  <si>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</si>
  <si>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</si>
  <si>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</si>
  <si>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</si>
  <si>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</si>
  <si>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</si>
  <si>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</si>
  <si>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</si>
  <si>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</si>
  <si>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</si>
  <si>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</si>
  <si>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</si>
  <si>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</si>
  <si>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</si>
  <si>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</si>
  <si>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</si>
  <si>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</si>
  <si>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</si>
  <si>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</si>
  <si>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</si>
  <si>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</si>
  <si>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</si>
  <si>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</si>
  <si>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</si>
  <si>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</si>
  <si>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</si>
  <si>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</si>
  <si>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</si>
  <si>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</si>
  <si>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</si>
  <si>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</si>
  <si>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</si>
  <si>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</si>
  <si>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</si>
  <si>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</si>
  <si>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</si>
  <si>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</si>
  <si>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</si>
  <si>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</si>
  <si>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</si>
  <si>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</si>
  <si>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</si>
  <si>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</si>
  <si>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</si>
  <si>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</si>
  <si>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</si>
  <si>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</si>
  <si>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</si>
  <si>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</si>
  <si>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</si>
  <si>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</si>
  <si>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</si>
  <si>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</si>
  <si>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</si>
  <si>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</si>
  <si>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</si>
  <si>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</si>
  <si>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</si>
  <si>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</si>
  <si>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</si>
  <si>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</si>
  <si>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</si>
  <si>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</si>
  <si>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</si>
  <si>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</si>
  <si>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</si>
  <si>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</si>
  <si>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</si>
  <si>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</si>
  <si>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</si>
  <si>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</si>
  <si>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</si>
  <si>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</si>
  <si>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</si>
  <si>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</si>
  <si>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</si>
  <si>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</si>
  <si>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</si>
  <si>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</si>
  <si>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</si>
  <si>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</si>
  <si>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</si>
  <si>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</si>
  <si>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</si>
  <si>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</si>
  <si>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</si>
  <si>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</si>
  <si>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</si>
  <si>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</si>
  <si>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</si>
  <si>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</si>
  <si>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</si>
  <si>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</si>
  <si>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</si>
  <si>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</si>
  <si>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</si>
  <si>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</si>
  <si>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</si>
  <si>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</si>
  <si>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</si>
  <si>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</si>
  <si>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</si>
  <si>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</si>
  <si>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</si>
  <si>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</si>
  <si>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</si>
  <si>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</si>
  <si>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</si>
  <si>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</si>
  <si>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</si>
  <si>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</si>
  <si>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</si>
  <si>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</si>
  <si>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</si>
  <si>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</si>
  <si>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</si>
  <si>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</si>
  <si>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</si>
  <si>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</si>
  <si>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</si>
  <si>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</si>
  <si>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</si>
  <si>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</si>
  <si>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</si>
  <si>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</si>
  <si>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</si>
  <si>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</si>
  <si>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</si>
  <si>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</si>
  <si>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</si>
  <si>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</si>
  <si>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</si>
  <si>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</si>
  <si>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</si>
  <si>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</si>
  <si>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</si>
  <si>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</si>
  <si>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</si>
  <si>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</si>
  <si>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</si>
  <si>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</si>
  <si>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</si>
  <si>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</si>
  <si>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</si>
  <si>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</si>
  <si>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</si>
  <si>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</si>
  <si>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</si>
  <si>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</si>
  <si>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</si>
  <si>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</si>
  <si>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</si>
  <si>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</si>
  <si>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</si>
  <si>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</si>
  <si>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</si>
  <si>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</si>
  <si>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</si>
  <si>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</si>
  <si>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</si>
  <si>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</si>
  <si>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</si>
  <si>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</si>
  <si>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</si>
  <si>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</si>
  <si>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</si>
  <si>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</si>
  <si>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</si>
  <si>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</si>
  <si>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</si>
  <si>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</si>
  <si>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</si>
  <si>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</si>
  <si>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</si>
  <si>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</si>
  <si>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</si>
  <si>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</si>
  <si>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</si>
  <si>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</si>
  <si>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</si>
  <si>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</si>
  <si>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</si>
  <si>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</si>
  <si>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</si>
  <si>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</si>
  <si>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</si>
  <si>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</si>
  <si>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</si>
  <si>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</si>
  <si>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</si>
  <si>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</si>
  <si>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</si>
  <si>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</si>
  <si>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</si>
  <si>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</si>
  <si>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</si>
  <si>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</si>
  <si>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</si>
  <si>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</si>
  <si>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</si>
  <si>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</si>
  <si>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</si>
  <si>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</si>
  <si>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</si>
  <si>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</si>
  <si>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</si>
  <si>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</si>
  <si>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</si>
  <si>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</si>
  <si>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</si>
  <si>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</si>
  <si>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</si>
  <si>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</si>
  <si>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</si>
  <si>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</si>
  <si>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</si>
  <si>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</si>
  <si>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</si>
  <si>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</si>
  <si>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</si>
  <si>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</si>
  <si>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</si>
  <si>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</si>
  <si>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</si>
  <si>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</si>
  <si>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</si>
  <si>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</si>
  <si>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</si>
  <si>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</si>
  <si>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</si>
  <si>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</si>
  <si>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</si>
  <si>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</si>
  <si>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</si>
  <si>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</si>
  <si>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</si>
  <si>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</si>
  <si>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</si>
  <si>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</si>
  <si>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</si>
  <si>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</si>
  <si>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</si>
  <si>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</si>
  <si>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</si>
  <si>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</si>
  <si>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</si>
  <si>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</si>
  <si>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</si>
  <si>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</si>
  <si>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</si>
  <si>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</si>
  <si>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</si>
  <si>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</si>
  <si>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</si>
  <si>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</si>
  <si>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</si>
  <si>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</si>
  <si>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</si>
  <si>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</si>
  <si>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</si>
  <si>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</si>
  <si>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</si>
  <si>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</si>
  <si>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</si>
  <si>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</si>
  <si>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</si>
  <si>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</si>
  <si>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</si>
  <si>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</si>
  <si>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</si>
  <si>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</si>
  <si>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</si>
  <si>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</si>
  <si>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</si>
  <si>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</si>
  <si>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</si>
  <si>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</si>
  <si>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</si>
  <si>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</si>
  <si>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</si>
  <si>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</si>
  <si>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</si>
  <si>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</si>
  <si>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</si>
  <si>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</si>
  <si>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</si>
  <si>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</si>
  <si>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</si>
  <si>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</si>
  <si>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</si>
  <si>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</si>
  <si>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</si>
  <si>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</si>
  <si>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</si>
  <si>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</si>
  <si>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</si>
  <si>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</si>
  <si>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</si>
  <si>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</si>
  <si>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</si>
  <si>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</si>
  <si>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</si>
  <si>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</si>
  <si>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</si>
  <si>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</si>
  <si>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</si>
  <si>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</si>
  <si>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</si>
  <si>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</si>
  <si>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</si>
  <si>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</si>
  <si>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</si>
  <si>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</si>
  <si>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</si>
  <si>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</si>
  <si>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</si>
  <si>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</si>
  <si>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</si>
  <si>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</si>
  <si>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</si>
  <si>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</si>
  <si>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</si>
  <si>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</si>
  <si>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</si>
  <si>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</si>
  <si>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</si>
  <si>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</si>
  <si>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</si>
  <si>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</si>
  <si>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</si>
  <si>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</si>
  <si>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</si>
  <si>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</si>
  <si>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</si>
  <si>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</si>
  <si>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</si>
  <si>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</si>
  <si>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</si>
  <si>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</si>
  <si>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</si>
  <si>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</si>
  <si>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</si>
  <si>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</si>
  <si>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</si>
  <si>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</si>
  <si>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</si>
  <si>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</si>
  <si>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</si>
  <si>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</si>
  <si>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</si>
  <si>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</si>
  <si>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</si>
  <si>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</si>
  <si>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</si>
  <si>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</si>
  <si>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</si>
  <si>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</si>
  <si>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</si>
  <si>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</si>
  <si>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</si>
  <si>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</si>
  <si>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</si>
  <si>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</si>
  <si>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</si>
  <si>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</si>
  <si>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</si>
  <si>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</si>
  <si>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</si>
  <si>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</si>
  <si>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</si>
  <si>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</si>
  <si>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</si>
  <si>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</si>
  <si>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</si>
  <si>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</si>
  <si>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</si>
  <si>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</si>
  <si>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</si>
  <si>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</si>
  <si>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</si>
  <si>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</si>
  <si>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</si>
  <si>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</si>
  <si>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</si>
  <si>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</si>
  <si>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</si>
  <si>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</si>
  <si>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</si>
  <si>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</si>
  <si>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</si>
  <si>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</si>
  <si>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</si>
  <si>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</si>
  <si>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</si>
  <si>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</si>
  <si>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</si>
  <si>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</si>
  <si>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</si>
  <si>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</si>
  <si>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</si>
  <si>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</si>
  <si>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</si>
  <si>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</si>
  <si>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</si>
  <si>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</si>
  <si>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</si>
  <si>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</si>
  <si>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</si>
  <si>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</si>
  <si>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</si>
  <si>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</si>
  <si>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</si>
  <si>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</si>
  <si>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</si>
  <si>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</si>
  <si>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</si>
  <si>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</si>
  <si>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</si>
  <si>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</si>
  <si>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</si>
  <si>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</si>
  <si>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</si>
  <si>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</si>
  <si>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</si>
  <si>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</si>
  <si>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</si>
  <si>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</si>
  <si>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</si>
  <si>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</si>
  <si>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</si>
  <si>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</si>
  <si>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</si>
  <si>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</si>
  <si>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</si>
  <si>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</si>
  <si>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</si>
  <si>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</si>
  <si>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</si>
  <si>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</si>
  <si>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</si>
  <si>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</si>
  <si>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</si>
  <si>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</si>
  <si>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</si>
  <si>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</si>
  <si>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</si>
  <si>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</si>
  <si>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</si>
  <si>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</si>
  <si>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</si>
  <si>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</si>
  <si>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</si>
  <si>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</si>
  <si>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</si>
  <si>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</si>
  <si>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</si>
  <si>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</si>
  <si>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</si>
  <si>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</si>
  <si>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</si>
  <si>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</si>
  <si>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</si>
  <si>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</si>
  <si>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</si>
  <si>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</si>
  <si>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</si>
  <si>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</si>
  <si>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</si>
  <si>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</si>
  <si>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</si>
  <si>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</si>
  <si>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</si>
  <si>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</si>
  <si>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</si>
  <si>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</si>
  <si>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</si>
  <si>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</si>
  <si>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</si>
  <si>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</si>
  <si>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</si>
  <si>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</si>
  <si>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</si>
  <si>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</si>
  <si>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</si>
  <si>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</si>
  <si>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</si>
  <si>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</si>
  <si>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</si>
  <si>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</si>
  <si>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</si>
  <si>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</si>
  <si>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</si>
  <si>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</si>
  <si>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</si>
  <si>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</si>
  <si>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</si>
  <si>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</si>
  <si>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</si>
  <si>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</si>
  <si>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</si>
  <si>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</si>
  <si>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</si>
  <si>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</si>
  <si>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</si>
  <si>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</si>
  <si>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</si>
  <si>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</si>
  <si>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</si>
  <si>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</si>
  <si>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</si>
  <si>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</si>
  <si>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</si>
  <si>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</si>
  <si>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</si>
  <si>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</si>
  <si>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</si>
  <si>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</si>
  <si>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</si>
  <si>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</si>
  <si>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</si>
  <si>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</si>
  <si>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</si>
  <si>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</si>
  <si>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</si>
  <si>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</si>
  <si>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</si>
  <si>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</si>
  <si>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</si>
  <si>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</si>
  <si>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</si>
  <si>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</si>
  <si>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</si>
  <si>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</si>
  <si>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</si>
  <si>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</si>
  <si>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</si>
  <si>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</si>
  <si>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</si>
  <si>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</si>
  <si>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</si>
  <si>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</si>
  <si>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</si>
  <si>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</si>
  <si>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</si>
  <si>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</si>
  <si>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</si>
  <si>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</si>
  <si>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</si>
  <si>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</si>
  <si>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</si>
  <si>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</si>
  <si>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</si>
  <si>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</si>
  <si>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</si>
  <si>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</si>
  <si>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</si>
  <si>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</si>
  <si>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</si>
  <si>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</si>
  <si>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</si>
  <si>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</si>
  <si>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</si>
  <si>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</si>
  <si>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</si>
  <si>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</si>
  <si>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</si>
  <si>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</si>
  <si>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</si>
  <si>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</si>
  <si>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</si>
  <si>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</si>
  <si>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</si>
  <si>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</si>
  <si>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</si>
  <si>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</si>
  <si>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</si>
  <si>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</si>
  <si>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</si>
  <si>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</si>
  <si>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</si>
  <si>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</si>
  <si>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</si>
  <si>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</si>
  <si>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</si>
  <si>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</si>
  <si>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</si>
  <si>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</si>
  <si>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</si>
  <si>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</si>
  <si>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</si>
  <si>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</si>
  <si>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</si>
  <si>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</si>
  <si>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</si>
  <si>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</si>
  <si>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</si>
  <si>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</si>
  <si>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</si>
  <si>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</si>
  <si>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</si>
  <si>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</si>
  <si>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</si>
  <si>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</si>
  <si>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</si>
  <si>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</si>
  <si>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</si>
  <si>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</si>
  <si>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</si>
  <si>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</si>
  <si>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</si>
  <si>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</si>
  <si>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</si>
  <si>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</si>
  <si>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</si>
  <si>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</si>
  <si>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</si>
  <si>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</si>
  <si>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</si>
  <si>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</si>
  <si>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</si>
  <si>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</si>
  <si>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</si>
  <si>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</si>
  <si>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</si>
  <si>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</si>
  <si>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</si>
  <si>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</si>
  <si>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</si>
  <si>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</si>
  <si>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</si>
  <si>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</si>
  <si>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</si>
  <si>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</si>
  <si>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</si>
  <si>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</si>
  <si>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</si>
  <si>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</si>
  <si>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</si>
  <si>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</si>
  <si>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</si>
  <si>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</si>
  <si>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</si>
  <si>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</si>
  <si>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</si>
  <si>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</si>
  <si>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</si>
  <si>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</si>
  <si>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</si>
  <si>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</si>
  <si>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</si>
  <si>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</si>
  <si>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</si>
  <si>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</si>
  <si>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</si>
  <si>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</si>
  <si>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</si>
  <si>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</si>
  <si>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</si>
  <si>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</si>
  <si>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</si>
  <si>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</si>
  <si>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</si>
  <si>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</si>
  <si>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</si>
  <si>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</si>
  <si>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</si>
  <si>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</si>
  <si>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</si>
  <si>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</si>
  <si>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</si>
  <si>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</si>
  <si>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</si>
  <si>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</si>
  <si>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</si>
  <si>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</si>
  <si>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</si>
  <si>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</si>
  <si>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</si>
  <si>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</si>
  <si>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</si>
  <si>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</si>
  <si>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</si>
  <si>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</si>
  <si>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</si>
  <si>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</si>
  <si>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</si>
  <si>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</si>
  <si>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</si>
  <si>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</si>
  <si>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</si>
  <si>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</si>
  <si>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</si>
  <si>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</si>
  <si>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</si>
  <si>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</si>
  <si>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</si>
  <si>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</si>
  <si>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</si>
  <si>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</si>
  <si>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</si>
  <si>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</si>
  <si>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</si>
  <si>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</si>
  <si>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</si>
  <si>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</si>
  <si>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</si>
  <si>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</si>
  <si>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</si>
  <si>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</si>
  <si>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</si>
  <si>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</si>
  <si>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</si>
  <si>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</si>
  <si>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</si>
  <si>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</si>
  <si>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</si>
  <si>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</si>
  <si>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</si>
  <si>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</si>
  <si>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</si>
  <si>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</si>
  <si>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</si>
  <si>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</si>
  <si>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</si>
  <si>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</si>
  <si>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</si>
  <si>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</si>
  <si>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</si>
  <si>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</si>
  <si>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</si>
  <si>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</si>
  <si>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</si>
  <si>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</si>
  <si>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</si>
  <si>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</si>
  <si>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</si>
  <si>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</si>
  <si>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</si>
  <si>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</si>
  <si>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</si>
  <si>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</si>
  <si>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</si>
  <si>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</si>
  <si>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</si>
  <si>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</si>
  <si>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</si>
  <si>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</si>
  <si>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</si>
  <si>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</si>
  <si>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</si>
  <si>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</si>
  <si>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</si>
  <si>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</si>
  <si>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</si>
  <si>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</si>
  <si>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</si>
  <si>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</si>
  <si>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</si>
  <si>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</si>
  <si>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</si>
  <si>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</si>
  <si>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</si>
  <si>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</si>
  <si>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</si>
  <si>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</si>
  <si>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</si>
  <si>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</si>
  <si>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</si>
  <si>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</si>
  <si>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</si>
  <si>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</si>
  <si>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</si>
  <si>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</si>
  <si>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</si>
  <si>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</si>
  <si>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</si>
  <si>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</si>
  <si>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</si>
  <si>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</si>
  <si>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</si>
  <si>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</si>
  <si>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</si>
  <si>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</si>
  <si>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</si>
  <si>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</si>
  <si>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</si>
  <si>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</si>
  <si>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</si>
  <si>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</si>
  <si>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</si>
  <si>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</si>
  <si>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</si>
  <si>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</si>
  <si>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</si>
  <si>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</si>
  <si>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</si>
  <si>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</si>
  <si>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</si>
  <si>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</si>
  <si>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</si>
  <si>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</si>
  <si>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</si>
  <si>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</si>
  <si>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</si>
  <si>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</si>
  <si>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</si>
  <si>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</si>
  <si>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</si>
  <si>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</si>
  <si>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</si>
  <si>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</si>
  <si>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</si>
  <si>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</si>
  <si>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</si>
  <si>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</si>
  <si>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</si>
  <si>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</si>
  <si>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</si>
  <si>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</si>
  <si>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</si>
  <si>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</si>
  <si>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</si>
  <si>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</si>
  <si>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</si>
  <si>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</si>
  <si>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</si>
  <si>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</si>
  <si>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</si>
  <si>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</si>
  <si>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</si>
  <si>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</si>
  <si>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</si>
  <si>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</si>
  <si>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</si>
  <si>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</si>
  <si>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</si>
  <si>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</si>
  <si>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</si>
  <si>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</si>
  <si>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</si>
  <si>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</si>
  <si>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</si>
  <si>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</si>
  <si>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</si>
  <si>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</si>
  <si>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</si>
  <si>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</si>
  <si>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</si>
  <si>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</si>
  <si>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</si>
  <si>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</si>
  <si>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</si>
  <si>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</si>
  <si>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</si>
  <si>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</si>
  <si>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</si>
  <si>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</si>
  <si>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</si>
  <si>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</si>
  <si>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</si>
  <si>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</si>
  <si>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</si>
  <si>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</si>
  <si>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</si>
  <si>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</si>
  <si>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</si>
  <si>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</si>
  <si>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</si>
  <si>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</si>
  <si>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</si>
  <si>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</si>
  <si>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</si>
  <si>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</si>
  <si>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</si>
  <si>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</si>
  <si>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</si>
  <si>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</si>
  <si>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</si>
  <si>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</si>
  <si>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</si>
  <si>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</si>
  <si>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</si>
  <si>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</si>
  <si>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</si>
  <si>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</si>
  <si>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</si>
  <si>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</si>
  <si>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</si>
  <si>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</si>
  <si>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</si>
  <si>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</si>
  <si>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</si>
  <si>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</si>
  <si>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</si>
  <si>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</si>
  <si>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</si>
  <si>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</si>
  <si>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</si>
  <si>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</si>
  <si>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</si>
  <si>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</si>
  <si>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</si>
  <si>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</si>
  <si>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</si>
  <si>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</si>
  <si>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</si>
  <si>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</si>
  <si>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</si>
  <si>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</si>
  <si>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</si>
  <si>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</si>
  <si>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</si>
  <si>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</si>
  <si>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</si>
  <si>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</si>
  <si>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</si>
  <si>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</si>
  <si>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</si>
  <si>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</si>
  <si>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</si>
  <si>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</si>
  <si>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</si>
  <si>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</si>
  <si>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</si>
  <si>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</si>
  <si>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</si>
  <si>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</si>
  <si>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</si>
  <si>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</si>
  <si>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</si>
  <si>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</si>
  <si>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</si>
  <si>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</si>
  <si>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</si>
  <si>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</si>
  <si>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</si>
  <si>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</si>
  <si>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</si>
  <si>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</si>
  <si>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</si>
  <si>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</si>
  <si>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</si>
  <si>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</si>
  <si>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</si>
  <si>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</si>
  <si>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</si>
  <si>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</si>
  <si>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</si>
  <si>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</si>
  <si>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</si>
  <si>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</si>
  <si>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</si>
  <si>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</si>
  <si>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</si>
  <si>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</si>
  <si>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</si>
  <si>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</si>
  <si>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</si>
  <si>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</si>
  <si>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</si>
  <si>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</si>
  <si>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</si>
  <si>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</si>
  <si>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</si>
  <si>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</si>
  <si>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</si>
  <si>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</si>
  <si>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</si>
  <si>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</si>
  <si>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</si>
  <si>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</si>
  <si>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</si>
  <si>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</si>
  <si>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</si>
  <si>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</si>
  <si>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</si>
  <si>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</si>
  <si>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</si>
  <si>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</si>
  <si>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</si>
  <si>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</si>
  <si>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</si>
  <si>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</si>
  <si>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</si>
  <si>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</si>
  <si>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</si>
  <si>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</si>
  <si>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</si>
  <si>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</si>
  <si>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</si>
  <si>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</si>
  <si>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</si>
  <si>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</si>
  <si>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</si>
  <si>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</si>
  <si>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</si>
  <si>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</si>
  <si>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</si>
  <si>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</si>
  <si>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</si>
  <si>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</si>
  <si>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</si>
  <si>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</si>
  <si>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</si>
  <si>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</si>
  <si>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</si>
  <si>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</si>
  <si>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</si>
  <si>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</si>
  <si>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</si>
  <si>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</si>
  <si>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</si>
  <si>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</si>
  <si>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</si>
  <si>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</si>
  <si>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</si>
  <si>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</si>
  <si>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</si>
  <si>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</si>
  <si>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</si>
  <si>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</si>
  <si>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</si>
  <si>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</si>
  <si>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</si>
  <si>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</si>
  <si>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</si>
  <si>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</si>
  <si>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</si>
  <si>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</si>
  <si>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</si>
  <si>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</si>
  <si>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</si>
  <si>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</si>
  <si>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</si>
  <si>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</si>
  <si>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</si>
  <si>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</si>
  <si>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</si>
  <si>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</si>
  <si>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</si>
  <si>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</si>
  <si>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</si>
  <si>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</si>
  <si>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</si>
  <si>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</si>
  <si>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</si>
  <si>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</si>
  <si>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</si>
  <si>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</si>
  <si>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</si>
  <si>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</si>
  <si>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</si>
  <si>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</si>
  <si>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</si>
  <si>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</si>
  <si>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</si>
  <si>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</si>
  <si>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</si>
  <si>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</si>
  <si>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</si>
  <si>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</si>
  <si>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</si>
  <si>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</si>
  <si>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</si>
  <si>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</si>
  <si>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</si>
  <si>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</si>
  <si>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</si>
  <si>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</si>
  <si>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</si>
  <si>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</si>
  <si>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</si>
  <si>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</si>
  <si>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</si>
  <si>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</si>
  <si>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</si>
  <si>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</si>
  <si>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</si>
  <si>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</si>
  <si>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</si>
  <si>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</si>
  <si>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</si>
  <si>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</si>
  <si>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</si>
  <si>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</si>
  <si>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</si>
  <si>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</si>
  <si>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</si>
  <si>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</si>
  <si>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</si>
  <si>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</si>
  <si>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</si>
  <si>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</si>
  <si>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</si>
  <si>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</si>
  <si>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</si>
  <si>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</si>
  <si>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</si>
  <si>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</si>
  <si>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</si>
  <si>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</si>
  <si>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</si>
  <si>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</si>
  <si>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</si>
  <si>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</si>
  <si>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</si>
  <si>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</si>
  <si>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</si>
  <si>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</si>
  <si>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</si>
  <si>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</si>
  <si>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</si>
  <si>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</si>
  <si>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</si>
  <si>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</si>
  <si>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</si>
  <si>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</si>
  <si>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</si>
  <si>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</si>
  <si>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</si>
  <si>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</si>
  <si>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</si>
  <si>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</si>
  <si>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</si>
  <si>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</si>
  <si>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</si>
  <si>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</si>
  <si>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</si>
  <si>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</si>
  <si>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</si>
  <si>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</si>
  <si>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</si>
  <si>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</si>
  <si>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</si>
  <si>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</si>
  <si>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</si>
  <si>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</si>
  <si>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</si>
  <si>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</si>
  <si>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</si>
  <si>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</si>
  <si>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</si>
  <si>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</si>
  <si>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</si>
  <si>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</si>
  <si>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</si>
  <si>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</si>
  <si>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</si>
  <si>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</si>
  <si>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</si>
  <si>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</si>
  <si>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</si>
  <si>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</si>
  <si>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</si>
  <si>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</si>
  <si>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</si>
  <si>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</si>
  <si>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</si>
  <si>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</si>
  <si>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</si>
  <si>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</si>
  <si>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</si>
  <si>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</si>
  <si>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</si>
  <si>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</si>
  <si>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</si>
  <si>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</si>
  <si>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</si>
  <si>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</si>
  <si>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</si>
  <si>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</si>
  <si>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</si>
  <si>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</si>
  <si>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</si>
  <si>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</si>
  <si>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</si>
  <si>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</si>
  <si>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</si>
  <si>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</si>
  <si>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</si>
  <si>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</si>
  <si>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</si>
  <si>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</si>
  <si>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</si>
  <si>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</si>
  <si>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</si>
  <si>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</si>
  <si>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</si>
  <si>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</si>
  <si>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</si>
  <si>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</si>
  <si>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</si>
  <si>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</si>
  <si>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</si>
  <si>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</si>
  <si>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</si>
  <si>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</si>
  <si>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</si>
  <si>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</si>
  <si>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</si>
  <si>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</si>
  <si>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</si>
  <si>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</si>
  <si>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</si>
  <si>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</si>
  <si>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</si>
  <si>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</si>
  <si>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</si>
  <si>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</si>
  <si>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</si>
  <si>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</si>
  <si>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</si>
  <si>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</si>
  <si>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</si>
  <si>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</si>
  <si>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</si>
  <si>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</si>
  <si>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</si>
  <si>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</si>
  <si>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</si>
  <si>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</si>
  <si>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</si>
  <si>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</si>
  <si>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</si>
  <si>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</si>
  <si>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</si>
  <si>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</si>
  <si>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</si>
  <si>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</si>
  <si>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</si>
  <si>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</si>
  <si>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</si>
  <si>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</si>
  <si>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</si>
  <si>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</si>
  <si>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</si>
  <si>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</si>
  <si>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</si>
  <si>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</si>
  <si>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</si>
  <si>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</si>
  <si>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</si>
  <si>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</si>
  <si>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</si>
  <si>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</si>
  <si>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</si>
  <si>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</si>
  <si>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</si>
  <si>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</si>
  <si>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</si>
  <si>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</si>
  <si>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</si>
  <si>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</si>
  <si>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</si>
  <si>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</si>
  <si>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</si>
  <si>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</si>
  <si>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</si>
  <si>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</si>
  <si>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</si>
  <si>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</si>
  <si>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</si>
  <si>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</si>
  <si>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</si>
  <si>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</si>
  <si>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</si>
  <si>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</si>
  <si>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</si>
  <si>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</si>
  <si>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</si>
  <si>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</si>
  <si>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</si>
  <si>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</si>
  <si>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</si>
  <si>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</si>
  <si>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</si>
  <si>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</si>
  <si>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</si>
  <si>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</si>
  <si>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</si>
  <si>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</si>
  <si>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</si>
  <si>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</si>
  <si>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</si>
  <si>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</si>
  <si>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</si>
  <si>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</si>
  <si>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</si>
  <si>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</si>
  <si>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</si>
  <si>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</si>
  <si>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</si>
  <si>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</si>
  <si>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</si>
  <si>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</si>
  <si>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</si>
  <si>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</si>
  <si>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</si>
  <si>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</si>
  <si>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</si>
  <si>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</si>
  <si>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</si>
  <si>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</si>
  <si>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</si>
  <si>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</si>
  <si>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</si>
  <si>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</si>
  <si>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</si>
  <si>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</si>
  <si>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</si>
  <si>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</si>
  <si>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</si>
  <si>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</si>
  <si>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</si>
  <si>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</si>
  <si>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</si>
  <si>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</si>
  <si>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</si>
  <si>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</si>
  <si>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</si>
  <si>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</si>
  <si>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</si>
  <si>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</si>
  <si>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</si>
  <si>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</si>
  <si>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</si>
  <si>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</si>
  <si>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</si>
  <si>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</si>
  <si>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</si>
  <si>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</si>
  <si>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</si>
  <si>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</si>
  <si>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</si>
  <si>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</si>
  <si>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</si>
  <si>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</si>
  <si>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</si>
  <si>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</si>
  <si>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</si>
  <si>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</si>
  <si>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</si>
  <si>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</si>
  <si>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</si>
  <si>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</si>
  <si>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</si>
  <si>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</si>
  <si>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</si>
  <si>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</si>
  <si>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</si>
  <si>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</si>
  <si>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</si>
  <si>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</si>
  <si>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</si>
  <si>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</si>
  <si>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</si>
  <si>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</si>
  <si>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</si>
  <si>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</si>
  <si>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</si>
  <si>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</si>
  <si>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</si>
  <si>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</si>
  <si>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</si>
  <si>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</si>
  <si>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</si>
  <si>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</si>
  <si>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</si>
  <si>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</si>
  <si>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</si>
  <si>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</si>
  <si>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</si>
  <si>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</si>
  <si>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</si>
  <si>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</si>
  <si>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</si>
  <si>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</si>
  <si>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</si>
  <si>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</si>
  <si>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</si>
  <si>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</si>
  <si>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</si>
  <si>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</si>
  <si>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</si>
  <si>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</si>
  <si>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</si>
  <si>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</si>
  <si>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</si>
  <si>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</si>
  <si>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</si>
  <si>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</si>
  <si>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</si>
  <si>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</si>
  <si>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</si>
  <si>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</si>
  <si>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</si>
  <si>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</si>
  <si>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</si>
  <si>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</si>
  <si>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</si>
  <si>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</si>
  <si>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</si>
  <si>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</si>
  <si>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</si>
  <si>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</si>
  <si>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</si>
  <si>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</si>
  <si>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</si>
  <si>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</si>
  <si>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</si>
  <si>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</si>
  <si>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</si>
  <si>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</si>
  <si>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</si>
  <si>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</si>
  <si>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</si>
  <si>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</si>
  <si>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</si>
  <si>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</si>
  <si>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</si>
  <si>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</si>
  <si>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</si>
  <si>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</si>
  <si>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</si>
  <si>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</si>
  <si>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</si>
  <si>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</si>
  <si>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</si>
  <si>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</si>
  <si>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</si>
  <si>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</si>
  <si>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</si>
  <si>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</si>
  <si>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</si>
  <si>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</si>
  <si>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</si>
  <si>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</si>
  <si>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</si>
  <si>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</si>
  <si>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</si>
  <si>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</si>
  <si>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</si>
  <si>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</si>
  <si>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</si>
  <si>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</si>
  <si>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</si>
  <si>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</si>
  <si>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</si>
  <si>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</si>
  <si>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</si>
  <si>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</si>
  <si>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</si>
  <si>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</si>
  <si>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</si>
  <si>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</si>
  <si>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</si>
  <si>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</si>
  <si>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</si>
  <si>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</si>
  <si>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</si>
  <si>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</si>
  <si>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</si>
  <si>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</si>
  <si>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</si>
  <si>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</si>
  <si>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</si>
  <si>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</si>
  <si>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</si>
  <si>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</si>
  <si>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</si>
  <si>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</si>
  <si>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</si>
  <si>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</si>
  <si>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</si>
  <si>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</si>
  <si>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</si>
  <si>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</si>
  <si>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</si>
  <si>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</si>
  <si>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</si>
  <si>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</si>
  <si>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</si>
  <si>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</si>
  <si>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</si>
  <si>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</si>
  <si>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</si>
  <si>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</si>
  <si>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</si>
  <si>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</si>
  <si>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</si>
  <si>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</si>
  <si>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</si>
  <si>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</si>
  <si>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</si>
  <si>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</si>
  <si>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</si>
  <si>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</si>
  <si>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</si>
  <si>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</si>
  <si>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</si>
  <si>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</si>
  <si>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</si>
  <si>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</si>
  <si>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</si>
  <si>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</si>
  <si>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</si>
  <si>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</si>
  <si>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</si>
  <si>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</si>
  <si>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</si>
  <si>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</si>
  <si>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</si>
  <si>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</si>
  <si>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</si>
  <si>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</si>
  <si>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</si>
  <si>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</si>
  <si>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</si>
  <si>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</si>
  <si>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</si>
  <si>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</si>
  <si>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</si>
  <si>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</si>
  <si>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</si>
  <si>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</si>
  <si>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</si>
  <si>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</si>
  <si>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</si>
  <si>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</si>
  <si>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</si>
  <si>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</si>
  <si>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</si>
  <si>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</si>
  <si>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</si>
  <si>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</si>
  <si>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</si>
  <si>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</si>
  <si>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</si>
  <si>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</si>
  <si>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</si>
  <si>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</si>
  <si>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</si>
  <si>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</si>
  <si>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</si>
  <si>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</si>
  <si>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</si>
  <si>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</si>
  <si>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</si>
  <si>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</si>
  <si>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</si>
  <si>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</si>
  <si>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</si>
  <si>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</si>
  <si>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</si>
  <si>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</si>
  <si>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</si>
  <si>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</si>
  <si>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</si>
  <si>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</si>
  <si>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</si>
  <si>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</si>
  <si>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</si>
  <si>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</si>
  <si>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</si>
  <si>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</si>
  <si>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</si>
  <si>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</si>
  <si>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</si>
  <si>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</si>
  <si>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</si>
  <si>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</si>
  <si>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</si>
  <si>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</si>
  <si>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</si>
  <si>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</si>
  <si>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</si>
  <si>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</si>
  <si>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</si>
  <si>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</si>
  <si>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</si>
  <si>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</si>
  <si>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</si>
  <si>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</si>
  <si>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</si>
  <si>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</si>
  <si>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</si>
  <si>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</si>
  <si>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</si>
  <si>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</si>
  <si>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</si>
  <si>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</si>
  <si>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</si>
  <si>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</si>
  <si>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</si>
  <si>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</si>
  <si>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</si>
  <si>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</si>
  <si>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</si>
  <si>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</si>
  <si>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</si>
  <si>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</si>
  <si>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</si>
  <si>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</si>
  <si>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</si>
  <si>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</si>
  <si>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</si>
  <si>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</si>
  <si>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</si>
  <si>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</si>
  <si>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</si>
  <si>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</si>
  <si>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</si>
  <si>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</si>
  <si>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</si>
  <si>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</si>
  <si>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</si>
  <si>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</si>
  <si>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</si>
  <si>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</si>
  <si>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</si>
  <si>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</si>
  <si>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</si>
  <si>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</si>
  <si>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</si>
  <si>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</si>
  <si>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</si>
  <si>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</si>
  <si>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</si>
  <si>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</si>
  <si>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</si>
  <si>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</si>
  <si>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</si>
  <si>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</si>
  <si>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</si>
  <si>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</si>
  <si>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</si>
  <si>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</si>
  <si>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</si>
  <si>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</si>
  <si>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</si>
  <si>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</si>
  <si>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</si>
  <si>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</si>
  <si>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</si>
  <si>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</si>
  <si>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</si>
  <si>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</si>
  <si>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</si>
  <si>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</si>
  <si>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</si>
  <si>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</si>
  <si>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</si>
  <si>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</si>
  <si>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</si>
  <si>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</si>
  <si>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</si>
  <si>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</si>
  <si>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</si>
  <si>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</si>
  <si>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</si>
  <si>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</si>
  <si>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</si>
  <si>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</si>
  <si>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</si>
  <si>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</si>
  <si>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</si>
  <si>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</si>
  <si>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</si>
  <si>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</si>
  <si>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</si>
  <si>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</si>
  <si>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</si>
  <si>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</si>
  <si>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</si>
  <si>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</si>
  <si>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</si>
  <si>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</si>
  <si>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</si>
  <si>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</si>
  <si>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</si>
  <si>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</si>
  <si>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</si>
  <si>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</si>
  <si>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</si>
  <si>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</si>
  <si>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</si>
  <si>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</si>
  <si>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</si>
  <si>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</si>
  <si>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</si>
  <si>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</si>
  <si>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</si>
  <si>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</si>
  <si>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</si>
  <si>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</si>
  <si>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</si>
  <si>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</si>
  <si>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</si>
  <si>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</si>
  <si>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</si>
  <si>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</si>
  <si>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</si>
  <si>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</si>
  <si>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</si>
  <si>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</si>
  <si>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</si>
  <si>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</si>
  <si>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</si>
  <si>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</si>
  <si>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</si>
  <si>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</si>
  <si>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</si>
  <si>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</si>
  <si>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</si>
  <si>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</si>
  <si>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</si>
  <si>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</si>
  <si>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</si>
  <si>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</si>
  <si>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</si>
  <si>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</si>
  <si>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</si>
  <si>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</si>
  <si>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</si>
  <si>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</si>
  <si>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</si>
  <si>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</si>
  <si>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</si>
  <si>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</si>
  <si>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</si>
  <si>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</si>
  <si>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</si>
  <si>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</si>
  <si>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</si>
  <si>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</si>
  <si>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</si>
  <si>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</si>
  <si>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</si>
  <si>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</si>
  <si>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</si>
  <si>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</si>
  <si>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</si>
  <si>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</si>
  <si>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</si>
  <si>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</si>
  <si>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</si>
  <si>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</si>
  <si>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</si>
  <si>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</si>
  <si>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</si>
  <si>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</si>
  <si>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</si>
  <si>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</si>
  <si>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</si>
  <si>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</si>
  <si>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</si>
  <si>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</si>
  <si>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</si>
  <si>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</si>
  <si>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</si>
  <si>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</si>
  <si>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</si>
  <si>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</si>
  <si>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</si>
  <si>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</si>
  <si>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</si>
  <si>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</si>
  <si>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</si>
  <si>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</si>
  <si>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</si>
  <si>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</si>
  <si>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</si>
  <si>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</si>
  <si>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</si>
  <si>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</si>
  <si>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</si>
  <si>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</si>
  <si>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</si>
  <si>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</si>
  <si>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</si>
  <si>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</si>
  <si>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</si>
  <si>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</si>
  <si>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</si>
  <si>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</si>
  <si>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</si>
  <si>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</si>
  <si>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</si>
  <si>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</si>
  <si>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</si>
  <si>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</si>
  <si>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</si>
  <si>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</si>
  <si>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</si>
  <si>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</si>
  <si>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</si>
  <si>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</si>
  <si>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</si>
  <si>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</si>
  <si>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</si>
  <si>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</si>
  <si>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</si>
  <si>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</si>
  <si>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</si>
  <si>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</si>
  <si>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</si>
  <si>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</si>
  <si>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</si>
  <si>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</si>
  <si>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</si>
  <si>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</si>
  <si>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</si>
  <si>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</si>
  <si>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</si>
  <si>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</si>
  <si>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</si>
  <si>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</si>
  <si>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</si>
  <si>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</si>
  <si>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</si>
  <si>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</si>
  <si>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</si>
  <si>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</si>
  <si>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</si>
  <si>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</si>
  <si>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</si>
  <si>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</si>
  <si>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</si>
  <si>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</si>
  <si>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</si>
  <si>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</si>
  <si>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</si>
  <si>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</si>
  <si>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</si>
  <si>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</si>
  <si>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</si>
  <si>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</si>
  <si>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</si>
  <si>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</si>
  <si>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</si>
  <si>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</si>
  <si>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</si>
  <si>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</si>
  <si>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</si>
  <si>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</si>
  <si>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</si>
  <si>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</si>
  <si>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</si>
  <si>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</si>
  <si>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</si>
  <si>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</si>
  <si>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</si>
  <si>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</si>
  <si>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</si>
  <si>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</si>
  <si>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</si>
  <si>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</si>
  <si>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</si>
  <si>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</si>
  <si>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</si>
  <si>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</si>
  <si>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</si>
  <si>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</si>
  <si>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</si>
  <si>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</si>
  <si>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</si>
  <si>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</si>
  <si>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</si>
  <si>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</si>
  <si>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</si>
  <si>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</si>
  <si>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</si>
  <si>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</si>
  <si>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</si>
  <si>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</si>
  <si>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</si>
  <si>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</si>
  <si>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</si>
  <si>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</si>
  <si>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</si>
  <si>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</si>
  <si>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</si>
  <si>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</si>
  <si>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</si>
  <si>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</si>
  <si>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</si>
  <si>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</si>
  <si>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</si>
  <si>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</si>
  <si>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</si>
  <si>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</si>
  <si>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</si>
  <si>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</si>
  <si>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</si>
  <si>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</si>
  <si>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</si>
  <si>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</si>
  <si>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</si>
  <si>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</si>
  <si>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</si>
  <si>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</si>
  <si>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</si>
  <si>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</si>
  <si>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</si>
  <si>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</si>
  <si>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</si>
  <si>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</si>
  <si>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</si>
  <si>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</si>
  <si>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</si>
  <si>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</si>
  <si>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</si>
  <si>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</si>
  <si>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</si>
  <si>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</si>
  <si>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</si>
  <si>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</si>
  <si>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</si>
  <si>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</si>
  <si>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</si>
  <si>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</si>
  <si>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</si>
  <si>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</si>
  <si>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</si>
  <si>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</si>
  <si>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</si>
  <si>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</si>
  <si>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</si>
  <si>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</si>
  <si>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</si>
  <si>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</si>
  <si>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</si>
  <si>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</si>
  <si>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</si>
  <si>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</si>
  <si>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</si>
  <si>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</si>
  <si>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</si>
  <si>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</si>
  <si>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</si>
  <si>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</si>
  <si>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</si>
  <si>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</si>
  <si>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</si>
  <si>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</si>
  <si>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</si>
  <si>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</si>
  <si>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</si>
  <si>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</si>
  <si>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</si>
  <si>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</si>
  <si>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</si>
  <si>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</si>
  <si>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</si>
  <si>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</si>
  <si>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</si>
  <si>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</si>
  <si>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</si>
  <si>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</si>
  <si>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</si>
  <si>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</si>
  <si>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</si>
  <si>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</si>
  <si>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</si>
  <si>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</si>
  <si>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</si>
  <si>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</si>
  <si>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</si>
  <si>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</si>
  <si>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</si>
  <si>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</si>
  <si>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</si>
  <si>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</si>
  <si>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</si>
  <si>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</si>
  <si>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</si>
  <si>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</si>
  <si>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</si>
  <si>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</si>
  <si>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</si>
  <si>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</si>
  <si>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</si>
  <si>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</si>
  <si>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</si>
  <si>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</si>
  <si>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</si>
  <si>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</si>
  <si>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</si>
  <si>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</si>
  <si>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</si>
  <si>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</si>
  <si>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</si>
  <si>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</si>
  <si>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</si>
  <si>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</si>
  <si>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</si>
  <si>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</si>
  <si>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</si>
  <si>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</si>
  <si>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</si>
  <si>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</si>
  <si>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</si>
  <si>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</si>
  <si>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</si>
  <si>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</si>
  <si>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</si>
  <si>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</si>
  <si>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</si>
  <si>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</si>
  <si>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</si>
  <si>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</si>
  <si>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</si>
  <si>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</si>
  <si>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</si>
  <si>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</si>
  <si>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</si>
  <si>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</si>
  <si>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</si>
  <si>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</si>
  <si>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</si>
  <si>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</si>
  <si>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</si>
  <si>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</si>
  <si>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</si>
  <si>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</si>
  <si>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</si>
  <si>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</si>
  <si>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</si>
  <si>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</si>
  <si>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</si>
  <si>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</si>
  <si>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</si>
  <si>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</si>
  <si>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</si>
  <si>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</si>
  <si>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</si>
  <si>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</si>
  <si>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</si>
  <si>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</si>
  <si>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</si>
  <si>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</si>
  <si>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</si>
  <si>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</si>
  <si>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</si>
  <si>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</si>
  <si>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</si>
  <si>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</si>
  <si>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</si>
  <si>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</si>
  <si>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</si>
  <si>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</si>
  <si>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</si>
  <si>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</si>
  <si>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</si>
  <si>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</si>
  <si>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</si>
  <si>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</si>
  <si>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</si>
  <si>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</si>
  <si>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</si>
  <si>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</si>
  <si>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</si>
  <si>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</si>
  <si>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</si>
  <si>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</si>
  <si>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</si>
  <si>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</si>
  <si>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</si>
  <si>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</si>
  <si>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</si>
  <si>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</si>
  <si>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</si>
  <si>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</si>
  <si>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</si>
  <si>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</si>
  <si>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</si>
  <si>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</si>
  <si>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</si>
  <si>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</si>
  <si>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</si>
  <si>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</si>
  <si>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</si>
  <si>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</si>
  <si>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</si>
  <si>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</si>
  <si>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</si>
  <si>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</si>
  <si>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</si>
  <si>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</si>
  <si>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</si>
  <si>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</si>
  <si>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</si>
  <si>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</si>
  <si>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</si>
  <si>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</si>
  <si>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</si>
  <si>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</si>
  <si>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</si>
  <si>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</si>
  <si>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</si>
  <si>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</si>
  <si>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</si>
  <si>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</si>
  <si>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</si>
  <si>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</si>
  <si>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</si>
  <si>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</si>
  <si>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</si>
  <si>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</si>
  <si>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</si>
  <si>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</si>
  <si>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</si>
  <si>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</si>
  <si>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</si>
  <si>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</si>
  <si>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</si>
  <si>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</si>
  <si>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</si>
  <si>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</si>
  <si>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</si>
  <si>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</si>
  <si>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</si>
  <si>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</si>
  <si>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</si>
  <si>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</si>
  <si>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</si>
  <si>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</si>
  <si>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</si>
  <si>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</si>
  <si>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</si>
  <si>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</si>
  <si>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</si>
  <si>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</si>
  <si>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</si>
  <si>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</si>
  <si>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</si>
  <si>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</si>
  <si>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</si>
  <si>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</si>
  <si>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</si>
  <si>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</si>
  <si>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</si>
  <si>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</si>
  <si>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</si>
  <si>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</si>
  <si>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</si>
  <si>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</si>
  <si>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</si>
  <si>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</si>
  <si>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</si>
  <si>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</si>
  <si>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</si>
  <si>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</si>
  <si>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</si>
  <si>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</si>
  <si>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</si>
  <si>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</si>
  <si>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</si>
  <si>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</si>
  <si>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</si>
  <si>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</si>
  <si>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</si>
  <si>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</si>
  <si>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</si>
  <si>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</si>
  <si>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</si>
  <si>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</si>
  <si>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</si>
  <si>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</si>
  <si>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</si>
  <si>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</si>
  <si>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</si>
  <si>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</si>
  <si>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</si>
  <si>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</si>
  <si>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</si>
  <si>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</si>
  <si>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</si>
  <si>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</si>
  <si>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</si>
  <si>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</si>
  <si>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</si>
  <si>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</si>
  <si>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</si>
  <si>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</si>
  <si>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</si>
  <si>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</si>
  <si>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</si>
  <si>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</si>
  <si>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</si>
  <si>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</si>
  <si>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</si>
  <si>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</si>
  <si>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</si>
  <si>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</si>
  <si>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</si>
  <si>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</si>
  <si>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</si>
  <si>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</si>
  <si>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</si>
  <si>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</si>
  <si>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</si>
  <si>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</si>
  <si>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</si>
  <si>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</si>
  <si>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</si>
  <si>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</si>
  <si>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</si>
  <si>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</si>
  <si>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</si>
  <si>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</si>
  <si>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</si>
  <si>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</si>
  <si>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</si>
  <si>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</si>
  <si>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</si>
  <si>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</si>
  <si>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</si>
  <si>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</si>
  <si>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</si>
  <si>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</si>
  <si>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</si>
  <si>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</si>
  <si>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</si>
  <si>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</si>
  <si>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</si>
  <si>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</si>
  <si>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</si>
  <si>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</si>
  <si>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</si>
  <si>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</si>
  <si>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</si>
  <si>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</si>
  <si>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</si>
  <si>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</si>
  <si>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</si>
  <si>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</si>
  <si>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</si>
  <si>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</si>
  <si>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</si>
  <si>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</si>
  <si>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</si>
  <si>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</si>
  <si>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</si>
  <si>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</si>
  <si>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</si>
  <si>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</si>
  <si>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</si>
  <si>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</si>
  <si>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</si>
  <si>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</si>
  <si>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</si>
  <si>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</si>
  <si>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</si>
  <si>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</si>
  <si>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</si>
  <si>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</si>
  <si>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</si>
  <si>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</si>
  <si>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</si>
  <si>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</si>
  <si>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</si>
  <si>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</si>
  <si>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</si>
  <si>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</si>
  <si>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</si>
  <si>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</si>
  <si>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</si>
  <si>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</si>
  <si>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</si>
  <si>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</si>
  <si>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</si>
  <si>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</si>
  <si>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</si>
  <si>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</si>
  <si>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</si>
  <si>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</si>
  <si>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</si>
  <si>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</si>
  <si>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</si>
  <si>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</si>
  <si>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</si>
  <si>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</si>
  <si>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</si>
  <si>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</si>
  <si>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</si>
  <si>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</si>
  <si>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</si>
  <si>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</si>
  <si>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</si>
  <si>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</si>
  <si>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</si>
  <si>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</si>
  <si>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</si>
  <si>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</si>
  <si>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</si>
  <si>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</si>
  <si>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</si>
  <si>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</si>
  <si>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</si>
  <si>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</si>
  <si>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</si>
  <si>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</si>
  <si>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</si>
  <si>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</si>
  <si>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</si>
  <si>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</si>
  <si>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</si>
  <si>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</si>
  <si>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</si>
  <si>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</si>
  <si>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</si>
  <si>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</si>
  <si>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</si>
  <si>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</si>
  <si>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</si>
  <si>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</si>
  <si>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</si>
  <si>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</si>
  <si>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</si>
  <si>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</si>
  <si>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</si>
  <si>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</si>
  <si>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</si>
  <si>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</si>
  <si>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</si>
  <si>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</si>
  <si>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</si>
  <si>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</si>
  <si>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</si>
  <si>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</si>
  <si>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</si>
  <si>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</si>
  <si>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</si>
  <si>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</si>
  <si>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</si>
  <si>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</si>
  <si>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</si>
  <si>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</si>
  <si>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</si>
  <si>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</si>
  <si>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</si>
  <si>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</si>
  <si>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</si>
  <si>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</si>
  <si>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</si>
  <si>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</si>
  <si>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</si>
  <si>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</si>
  <si>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</si>
  <si>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</si>
  <si>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</si>
  <si>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</si>
  <si>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</si>
  <si>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</si>
  <si>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</si>
  <si>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</si>
  <si>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</si>
  <si>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</si>
  <si>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</si>
  <si>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</si>
  <si>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</si>
  <si>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</si>
  <si>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</si>
  <si>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</si>
  <si>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</si>
  <si>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</si>
  <si>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</si>
  <si>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</si>
  <si>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</si>
  <si>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</si>
  <si>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</si>
  <si>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</si>
  <si>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</si>
  <si>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</si>
  <si>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</si>
  <si>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</si>
  <si>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</si>
  <si>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</si>
  <si>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</si>
  <si>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</si>
  <si>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</si>
  <si>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</si>
  <si>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</si>
  <si>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</si>
  <si>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</si>
  <si>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</si>
  <si>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</si>
  <si>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</si>
  <si>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</si>
  <si>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</si>
  <si>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</si>
  <si>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</si>
  <si>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</si>
  <si>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</si>
  <si>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</si>
  <si>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</si>
  <si>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</si>
  <si>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</si>
  <si>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</si>
  <si>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</si>
  <si>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</si>
  <si>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</si>
  <si>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</si>
  <si>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</si>
  <si>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</si>
  <si>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</si>
  <si>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</si>
  <si>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</si>
  <si>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</si>
  <si>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</si>
  <si>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</si>
  <si>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</si>
  <si>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</si>
  <si>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</si>
  <si>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</si>
  <si>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</si>
  <si>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</si>
  <si>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</si>
  <si>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</si>
  <si>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</si>
  <si>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</si>
  <si>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</si>
  <si>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</si>
  <si>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</si>
  <si>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</si>
  <si>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</si>
  <si>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</si>
  <si>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</si>
  <si>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</si>
  <si>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</si>
  <si>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</si>
  <si>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</si>
  <si>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</si>
  <si>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</si>
  <si>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</si>
  <si>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</si>
  <si>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</si>
  <si>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</si>
  <si>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</si>
  <si>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</si>
  <si>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</si>
  <si>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</si>
  <si>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</si>
  <si>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</si>
  <si>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</si>
  <si>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</si>
  <si>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</si>
  <si>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</si>
  <si>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</si>
  <si>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</si>
  <si>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</si>
  <si>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</si>
  <si>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</si>
  <si>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</si>
  <si>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</si>
  <si>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</si>
  <si>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</si>
  <si>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</si>
  <si>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</si>
  <si>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</si>
  <si>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</si>
  <si>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</si>
  <si>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</si>
  <si>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</si>
  <si>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</si>
  <si>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</si>
  <si>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</si>
  <si>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</si>
  <si>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</si>
  <si>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</si>
  <si>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</si>
  <si>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</si>
  <si>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</si>
  <si>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</si>
  <si>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</si>
  <si>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</si>
  <si>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</si>
  <si>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</si>
  <si>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</si>
  <si>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</si>
  <si>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</si>
  <si>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</si>
  <si>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</si>
  <si>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</si>
  <si>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</si>
  <si>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</si>
  <si>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</si>
  <si>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</si>
  <si>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</si>
  <si>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</si>
  <si>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</si>
  <si>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</si>
  <si>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</si>
  <si>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</si>
  <si>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</si>
  <si>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</si>
  <si>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</si>
  <si>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</si>
  <si>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</si>
  <si>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</si>
  <si>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</si>
  <si>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</si>
  <si>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</si>
  <si>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</si>
  <si>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</si>
  <si>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</si>
  <si>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</si>
  <si>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</si>
  <si>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</si>
  <si>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</si>
  <si>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</si>
  <si>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</si>
  <si>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</si>
  <si>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</si>
  <si>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</si>
  <si>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</si>
  <si>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</si>
  <si>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</si>
  <si>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</si>
  <si>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</si>
  <si>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</si>
  <si>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</si>
  <si>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</si>
  <si>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</si>
  <si>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</si>
  <si>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</si>
  <si>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</si>
  <si>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</si>
  <si>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</si>
  <si>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</si>
  <si>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</si>
  <si>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</si>
  <si>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</si>
  <si>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</si>
  <si>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</si>
  <si>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</si>
  <si>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</si>
  <si>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</si>
  <si>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</si>
  <si>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</si>
  <si>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</si>
  <si>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</si>
  <si>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</si>
  <si>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</si>
  <si>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</si>
  <si>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</si>
  <si>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</si>
  <si>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</si>
  <si>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</si>
  <si>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</si>
  <si>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</si>
  <si>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</si>
  <si>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</si>
  <si>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</si>
  <si>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</si>
  <si>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</si>
  <si>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</si>
  <si>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</si>
  <si>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</si>
  <si>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</si>
  <si>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</si>
  <si>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</si>
  <si>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</si>
  <si>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</si>
  <si>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</si>
  <si>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</si>
  <si>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</si>
  <si>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</si>
  <si>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</si>
  <si>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</si>
  <si>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</si>
  <si>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</si>
  <si>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</si>
  <si>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</si>
  <si>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</si>
  <si>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</si>
  <si>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</si>
  <si>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</si>
  <si>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</si>
  <si>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</si>
  <si>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</si>
  <si>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</si>
  <si>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</si>
  <si>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</si>
  <si>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</si>
  <si>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</si>
  <si>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</si>
  <si>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</si>
  <si>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</si>
  <si>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</si>
  <si>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</si>
  <si>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</si>
  <si>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</si>
  <si>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</si>
  <si>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</si>
  <si>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</si>
  <si>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</si>
  <si>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</si>
  <si>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</si>
  <si>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</si>
  <si>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</si>
  <si>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</si>
  <si>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</si>
  <si>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</si>
  <si>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</si>
  <si>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</si>
  <si>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</si>
  <si>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</si>
  <si>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</si>
  <si>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</si>
  <si>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</si>
  <si>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</si>
  <si>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</si>
  <si>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</si>
  <si>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</si>
  <si>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</si>
  <si>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</si>
  <si>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</si>
  <si>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</si>
  <si>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</si>
  <si>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</si>
  <si>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</si>
  <si>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</si>
  <si>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</si>
  <si>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</si>
  <si>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</si>
  <si>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</si>
  <si>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</si>
  <si>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</si>
  <si>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</si>
  <si>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</si>
  <si>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</si>
  <si>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</si>
  <si>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</si>
  <si>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</si>
  <si>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</si>
  <si>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</si>
  <si>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</si>
  <si>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</si>
  <si>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</si>
  <si>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</si>
  <si>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</si>
  <si>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</si>
  <si>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</si>
  <si>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</si>
  <si>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</si>
  <si>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</si>
  <si>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</si>
  <si>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</si>
  <si>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</si>
  <si>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</si>
  <si>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</si>
  <si>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</si>
  <si>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</si>
  <si>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</si>
  <si>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</si>
  <si>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</si>
  <si>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</si>
  <si>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</si>
  <si>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</si>
  <si>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</si>
  <si>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</si>
  <si>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</si>
  <si>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</si>
  <si>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</si>
  <si>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</si>
  <si>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</si>
  <si>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</si>
  <si>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</si>
  <si>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</si>
  <si>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</si>
  <si>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</si>
  <si>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</si>
  <si>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</si>
  <si>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</si>
  <si>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</si>
  <si>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</si>
  <si>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</si>
  <si>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</si>
  <si>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</si>
  <si>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</si>
  <si>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</si>
  <si>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</si>
  <si>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</si>
  <si>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</si>
  <si>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</si>
  <si>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</si>
  <si>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</si>
  <si>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</si>
  <si>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</si>
  <si>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</si>
  <si>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</si>
  <si>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</si>
  <si>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</si>
  <si>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</si>
  <si>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</si>
  <si>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</si>
  <si>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</si>
  <si>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</si>
  <si>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</si>
  <si>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</si>
  <si>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</si>
  <si>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</si>
  <si>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</si>
  <si>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</si>
  <si>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</si>
  <si>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</si>
  <si>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</si>
  <si>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</si>
  <si>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</si>
  <si>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</si>
  <si>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</si>
  <si>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</si>
  <si>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</si>
  <si>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</si>
  <si>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</si>
  <si>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</si>
  <si>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</si>
  <si>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</si>
  <si>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</si>
  <si>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</si>
  <si>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</si>
  <si>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</si>
  <si>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</si>
  <si>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</si>
  <si>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</si>
  <si>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</si>
  <si>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</si>
  <si>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</si>
  <si>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</si>
  <si>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</si>
  <si>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</si>
  <si>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</si>
  <si>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</si>
  <si>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</si>
  <si>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</si>
  <si>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</si>
  <si>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</si>
  <si>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</si>
  <si>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</si>
  <si>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</si>
  <si>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</si>
  <si>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</si>
  <si>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</si>
  <si>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</si>
  <si>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</si>
  <si>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</si>
  <si>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</si>
  <si>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</si>
  <si>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</si>
  <si>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</si>
  <si>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</si>
  <si>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</si>
  <si>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</si>
  <si>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</si>
  <si>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</si>
  <si>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</si>
  <si>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</si>
  <si>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</si>
  <si>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</si>
  <si>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</si>
  <si>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</si>
  <si>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</si>
  <si>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</si>
  <si>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</si>
  <si>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</si>
  <si>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</si>
  <si>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</si>
  <si>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</si>
  <si>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</si>
  <si>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</si>
  <si>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</si>
  <si>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</si>
  <si>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</si>
  <si>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</si>
  <si>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</si>
  <si>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</si>
  <si>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</si>
  <si>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</si>
  <si>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</si>
  <si>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</si>
  <si>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</si>
  <si>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</si>
  <si>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</si>
  <si>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</si>
  <si>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</si>
  <si>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</si>
  <si>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</si>
  <si>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</si>
  <si>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</si>
  <si>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</si>
  <si>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</si>
  <si>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</si>
  <si>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</si>
  <si>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</si>
  <si>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</si>
  <si>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</si>
  <si>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</si>
  <si>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</si>
  <si>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</si>
  <si>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</si>
  <si>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</si>
  <si>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</si>
  <si>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</si>
  <si>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</si>
  <si>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</si>
  <si>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</si>
  <si>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</si>
  <si>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</si>
  <si>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</si>
  <si>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</si>
  <si>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</si>
  <si>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</si>
  <si>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</si>
  <si>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</si>
  <si>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</si>
  <si>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</si>
  <si>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</si>
  <si>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</si>
  <si>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</si>
  <si>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</si>
  <si>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</si>
  <si>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</si>
  <si>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</si>
  <si>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</si>
  <si>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</si>
  <si>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</si>
  <si>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</si>
  <si>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</si>
  <si>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</si>
  <si>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</si>
  <si>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</si>
  <si>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</si>
  <si>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</si>
  <si>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</si>
  <si>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</si>
  <si>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</si>
  <si>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</si>
  <si>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</si>
  <si>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</si>
  <si>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</si>
  <si>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</si>
  <si>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</si>
  <si>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</si>
  <si>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</si>
  <si>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</si>
  <si>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</si>
  <si>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</si>
  <si>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</si>
  <si>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</si>
  <si>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</si>
  <si>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</si>
  <si>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</si>
  <si>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</si>
  <si>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</si>
  <si>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</si>
  <si>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</si>
  <si>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</si>
  <si>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</si>
  <si>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</si>
  <si>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</si>
  <si>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</si>
  <si>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</si>
  <si>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</si>
  <si>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</si>
  <si>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</si>
  <si>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</si>
  <si>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</si>
  <si>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</si>
  <si>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</si>
  <si>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</si>
  <si>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</si>
  <si>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</si>
  <si>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</si>
  <si>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</si>
  <si>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</si>
  <si>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</si>
  <si>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</si>
  <si>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</si>
  <si>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</si>
  <si>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</si>
  <si>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</si>
  <si>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</si>
  <si>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</si>
  <si>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</si>
  <si>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</si>
  <si>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</si>
  <si>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</si>
  <si>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</si>
  <si>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</si>
  <si>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</si>
  <si>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</si>
  <si>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</si>
  <si>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</si>
  <si>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</si>
  <si>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</si>
  <si>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</si>
  <si>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</si>
  <si>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</si>
  <si>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</si>
  <si>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</si>
  <si>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</si>
  <si>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</si>
  <si>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</si>
  <si>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</si>
  <si>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</si>
  <si>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</si>
  <si>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</si>
  <si>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</si>
  <si>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</si>
  <si>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</si>
  <si>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</si>
  <si>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</si>
  <si>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</si>
  <si>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</si>
  <si>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</si>
  <si>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</si>
  <si>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</si>
  <si>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</si>
  <si>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</si>
  <si>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</si>
  <si>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</si>
  <si>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</si>
  <si>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</si>
  <si>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</si>
  <si>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</si>
  <si>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</si>
  <si>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</si>
  <si>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</si>
  <si>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</si>
  <si>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</si>
  <si>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</si>
  <si>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</si>
  <si>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</si>
  <si>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</si>
  <si>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</si>
  <si>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</si>
  <si>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</si>
  <si>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</si>
  <si>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</si>
  <si>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</si>
  <si>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</si>
  <si>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</si>
  <si>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</si>
  <si>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</si>
  <si>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</si>
  <si>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</si>
  <si>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</si>
  <si>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</si>
  <si>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</si>
  <si>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</si>
  <si>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</si>
  <si>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</si>
  <si>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</si>
  <si>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</si>
  <si>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</si>
  <si>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</si>
  <si>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</si>
  <si>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</si>
  <si>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</si>
  <si>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</si>
  <si>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</si>
  <si>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</si>
  <si>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</si>
  <si>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</si>
  <si>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</si>
  <si>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</si>
  <si>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</si>
  <si>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</si>
  <si>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</si>
  <si>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</si>
  <si>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</si>
  <si>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</si>
  <si>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</si>
  <si>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</si>
  <si>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</si>
  <si>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</si>
  <si>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</si>
  <si>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</si>
  <si>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</si>
  <si>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</si>
  <si>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</si>
  <si>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</si>
  <si>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</si>
  <si>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</si>
  <si>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</si>
  <si>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</si>
  <si>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</si>
  <si>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</si>
  <si>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</si>
  <si>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</si>
  <si>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</si>
  <si>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</si>
  <si>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</si>
  <si>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</si>
  <si>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</si>
  <si>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</si>
  <si>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</si>
  <si>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</si>
  <si>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</si>
  <si>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</si>
  <si>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</si>
  <si>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</si>
  <si>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</si>
  <si>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</si>
  <si>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</si>
  <si>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</si>
  <si>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</si>
  <si>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</si>
  <si>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</si>
  <si>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</si>
  <si>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</si>
  <si>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</si>
  <si>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</si>
  <si>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</si>
  <si>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</si>
  <si>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</si>
  <si>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</si>
  <si>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</si>
  <si>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</si>
  <si>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</si>
  <si>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</si>
  <si>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</si>
  <si>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</si>
  <si>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</si>
  <si>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</si>
  <si>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</si>
  <si>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</si>
  <si>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</si>
  <si>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</si>
  <si>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</si>
  <si>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</si>
  <si>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</si>
  <si>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</si>
  <si>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</si>
  <si>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</si>
  <si>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</si>
  <si>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</si>
  <si>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</si>
  <si>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</si>
  <si>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</si>
  <si>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</si>
  <si>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</si>
  <si>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</si>
  <si>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</si>
  <si>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</si>
  <si>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</si>
  <si>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</si>
  <si>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</si>
  <si>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</si>
  <si>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</si>
  <si>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</si>
  <si>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</si>
  <si>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</si>
  <si>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</si>
  <si>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</si>
  <si>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</si>
  <si>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</si>
  <si>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</si>
  <si>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</si>
  <si>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</si>
  <si>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</si>
  <si>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</si>
  <si>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</si>
  <si>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</si>
  <si>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</si>
  <si>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</si>
  <si>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</si>
  <si>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</si>
  <si>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</si>
  <si>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</si>
  <si>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</si>
  <si>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</si>
  <si>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</si>
  <si>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</si>
  <si>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</si>
  <si>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</si>
  <si>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</si>
  <si>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</si>
  <si>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</si>
  <si>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</si>
  <si>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</si>
  <si>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</si>
  <si>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</si>
  <si>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</si>
  <si>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</si>
  <si>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</si>
  <si>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</si>
  <si>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</si>
  <si>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</si>
  <si>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</si>
  <si>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</si>
  <si>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</si>
  <si>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</si>
  <si>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</si>
  <si>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</si>
  <si>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</si>
  <si>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</si>
  <si>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</si>
  <si>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</si>
  <si>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</si>
  <si>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</si>
  <si>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</si>
  <si>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</si>
  <si>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</si>
  <si>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</si>
  <si>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</si>
  <si>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</si>
  <si>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</si>
  <si>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</si>
  <si>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</si>
  <si>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</si>
  <si>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</si>
  <si>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</si>
  <si>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</si>
  <si>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</si>
  <si>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</si>
  <si>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</si>
  <si>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</si>
  <si>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</si>
  <si>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</si>
  <si>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</si>
  <si>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</si>
  <si>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</si>
  <si>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</si>
  <si>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</si>
  <si>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</si>
  <si>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</si>
  <si>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</si>
  <si>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</si>
  <si>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</si>
  <si>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</si>
  <si>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</si>
  <si>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</si>
  <si>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</si>
  <si>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</si>
  <si>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</si>
  <si>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</si>
  <si>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</si>
  <si>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</si>
  <si>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</si>
  <si>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</si>
  <si>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</si>
  <si>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</si>
  <si>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</si>
  <si>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</si>
  <si>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</si>
  <si>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</si>
  <si>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</si>
  <si>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</si>
  <si>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</si>
  <si>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</si>
  <si>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</si>
  <si>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</si>
  <si>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</si>
  <si>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</si>
  <si>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</si>
  <si>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</si>
  <si>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</si>
  <si>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</si>
  <si>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</si>
  <si>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</si>
  <si>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</si>
  <si>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</si>
  <si>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</si>
  <si>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</si>
  <si>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</si>
  <si>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</si>
  <si>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</si>
  <si>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</si>
  <si>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</si>
  <si>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</si>
  <si>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</si>
  <si>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</si>
  <si>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</si>
  <si>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</si>
  <si>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</si>
  <si>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</si>
  <si>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</si>
  <si>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</si>
  <si>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</si>
  <si>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</si>
  <si>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</si>
  <si>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</si>
  <si>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</si>
  <si>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</si>
  <si>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</si>
  <si>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</si>
  <si>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</si>
  <si>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</si>
  <si>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</si>
  <si>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</si>
  <si>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</si>
  <si>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</si>
  <si>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</si>
  <si>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</si>
  <si>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</si>
  <si>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</si>
  <si>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</si>
  <si>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</si>
  <si>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</si>
  <si>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</si>
  <si>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</si>
  <si>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</si>
  <si>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</si>
  <si>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</si>
  <si>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</si>
  <si>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</si>
  <si>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</si>
  <si>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</si>
  <si>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</si>
  <si>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</si>
  <si>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</si>
  <si>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</si>
  <si>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</si>
  <si>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</si>
  <si>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</si>
  <si>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</si>
  <si>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</si>
  <si>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</si>
  <si>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</si>
  <si>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</si>
  <si>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</si>
  <si>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</si>
  <si>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</si>
  <si>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</si>
  <si>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</si>
  <si>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</si>
  <si>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</si>
  <si>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</si>
  <si>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</si>
  <si>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</si>
  <si>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</si>
  <si>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</si>
  <si>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</si>
  <si>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</si>
  <si>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</si>
  <si>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</si>
  <si>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</si>
  <si>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</si>
  <si>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</si>
  <si>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</si>
  <si>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</si>
  <si>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</si>
  <si>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</si>
  <si>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</si>
  <si>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</si>
  <si>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</si>
  <si>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</si>
  <si>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</si>
  <si>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</si>
  <si>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</si>
  <si>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</si>
  <si>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</si>
  <si>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</si>
  <si>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</si>
  <si>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</si>
  <si>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</si>
  <si>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</si>
  <si>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</si>
  <si>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</si>
  <si>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</si>
  <si>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</si>
  <si>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</si>
  <si>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</si>
  <si>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</si>
  <si>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</si>
  <si>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</si>
  <si>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</si>
  <si>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</si>
  <si>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</si>
  <si>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</si>
  <si>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</si>
  <si>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</si>
  <si>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</si>
  <si>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</si>
  <si>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</si>
  <si>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</si>
  <si>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</si>
  <si>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</si>
  <si>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</si>
  <si>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</si>
  <si>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</si>
  <si>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</si>
  <si>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</si>
  <si>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</si>
  <si>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</si>
  <si>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</si>
  <si>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</si>
  <si>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</si>
  <si>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</si>
  <si>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</si>
  <si>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</si>
  <si>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</si>
  <si>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</si>
  <si>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</si>
  <si>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</si>
  <si>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</si>
  <si>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</si>
  <si>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</si>
  <si>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</si>
  <si>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</si>
  <si>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</si>
  <si>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</si>
  <si>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</si>
  <si>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</si>
  <si>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</si>
  <si>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</si>
  <si>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</si>
  <si>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</si>
  <si>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</si>
  <si>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</si>
  <si>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</si>
  <si>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</si>
  <si>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</si>
  <si>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</si>
  <si>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</si>
  <si>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</si>
  <si>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</si>
  <si>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</si>
  <si>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</si>
  <si>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</si>
  <si>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</si>
  <si>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</si>
  <si>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</si>
  <si>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</si>
  <si>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</si>
  <si>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</si>
  <si>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</si>
  <si>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</si>
  <si>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</si>
  <si>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</si>
  <si>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</si>
  <si>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</si>
  <si>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</si>
  <si>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</si>
  <si>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</si>
  <si>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</si>
  <si>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</si>
  <si>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</si>
  <si>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</si>
  <si>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</si>
  <si>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</si>
  <si>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</si>
  <si>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</si>
  <si>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</si>
  <si>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</si>
  <si>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</si>
  <si>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</si>
  <si>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</si>
  <si>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</si>
  <si>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</si>
  <si>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</si>
  <si>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</si>
  <si>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</si>
  <si>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</si>
  <si>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</si>
  <si>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</si>
  <si>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</si>
  <si>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</si>
  <si>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</si>
  <si>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</si>
  <si>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</si>
  <si>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</si>
  <si>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</si>
  <si>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</si>
  <si>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</si>
  <si>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</si>
  <si>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</si>
  <si>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</si>
  <si>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</si>
  <si>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</si>
  <si>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</si>
  <si>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</si>
  <si>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</si>
  <si>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</si>
  <si>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</si>
  <si>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</si>
  <si>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</si>
  <si>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</si>
  <si>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</si>
  <si>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</si>
  <si>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</si>
  <si>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</si>
  <si>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</si>
  <si>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</si>
  <si>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</si>
  <si>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</si>
  <si>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</si>
  <si>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</si>
  <si>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</si>
  <si>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</si>
  <si>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</si>
  <si>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</si>
  <si>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</si>
  <si>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</si>
  <si>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</si>
  <si>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</si>
  <si>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</si>
  <si>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</si>
  <si>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</si>
  <si>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</si>
  <si>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</si>
  <si>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</si>
  <si>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</si>
  <si>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</si>
  <si>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</si>
  <si>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</si>
  <si>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</si>
  <si>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</si>
  <si>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</si>
  <si>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</si>
  <si>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</si>
  <si>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</si>
  <si>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</si>
  <si>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</si>
  <si>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</si>
  <si>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</si>
  <si>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</si>
  <si>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</si>
  <si>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</si>
  <si>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</si>
  <si>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</si>
  <si>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</si>
  <si>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</si>
  <si>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</si>
  <si>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</si>
  <si>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</si>
  <si>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</si>
  <si>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</si>
  <si>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</si>
  <si>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</si>
  <si>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</si>
  <si>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</si>
  <si>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</si>
  <si>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</si>
  <si>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</si>
  <si>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</si>
  <si>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</si>
  <si>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</si>
  <si>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</si>
  <si>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</si>
  <si>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</si>
  <si>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</si>
  <si>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</si>
  <si>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</si>
  <si>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</si>
  <si>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</si>
  <si>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</si>
  <si>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</si>
  <si>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</si>
  <si>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</si>
  <si>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</si>
  <si>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</si>
  <si>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</si>
  <si>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</si>
  <si>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</si>
  <si>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</si>
  <si>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</si>
  <si>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</si>
  <si>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</si>
  <si>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</si>
  <si>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</si>
  <si>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</si>
  <si>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</si>
  <si>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</si>
  <si>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</si>
  <si>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</si>
  <si>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</si>
  <si>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</si>
  <si>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</si>
  <si>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</si>
  <si>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</si>
  <si>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</si>
  <si>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</si>
  <si>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</si>
  <si>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</si>
  <si>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</si>
  <si>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</si>
  <si>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</si>
  <si>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</si>
  <si>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</si>
  <si>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</si>
  <si>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</si>
  <si>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</si>
  <si>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</si>
  <si>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</si>
  <si>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</si>
  <si>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</si>
  <si>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</si>
  <si>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</si>
  <si>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</si>
  <si>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</si>
  <si>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</si>
  <si>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</si>
  <si>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</si>
  <si>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</si>
  <si>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</si>
  <si>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</si>
  <si>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</si>
  <si>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</si>
  <si>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</si>
  <si>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</si>
  <si>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</si>
  <si>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</si>
  <si>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</si>
  <si>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</si>
  <si>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</si>
  <si>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</si>
  <si>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</si>
  <si>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</si>
  <si>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</si>
  <si>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</si>
  <si>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</si>
  <si>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</si>
  <si>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</si>
  <si>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</si>
  <si>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</si>
  <si>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</si>
  <si>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</si>
  <si>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</si>
  <si>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</si>
  <si>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</si>
  <si>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</si>
  <si>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</si>
  <si>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</si>
  <si>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</si>
  <si>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</si>
  <si>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</si>
  <si>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</si>
  <si>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</si>
  <si>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</si>
  <si>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</si>
  <si>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</si>
  <si>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</si>
  <si>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</si>
  <si>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</si>
  <si>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</si>
  <si>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</si>
  <si>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</si>
  <si>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</si>
  <si>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</si>
  <si>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</si>
  <si>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</si>
  <si>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</si>
  <si>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</si>
  <si>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</si>
  <si>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</si>
  <si>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</si>
  <si>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</si>
  <si>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</si>
  <si>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</si>
  <si>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</si>
  <si>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</si>
  <si>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</si>
  <si>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</si>
  <si>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</si>
  <si>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</si>
  <si>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</si>
  <si>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</si>
  <si>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</si>
  <si>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</si>
  <si>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</si>
  <si>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</si>
  <si>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</si>
  <si>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</si>
  <si>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</si>
  <si>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</si>
  <si>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</si>
  <si>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</si>
  <si>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</si>
  <si>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</si>
  <si>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</si>
  <si>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</si>
  <si>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</si>
  <si>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</si>
  <si>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</si>
  <si>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</si>
  <si>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</si>
  <si>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</si>
  <si>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</si>
  <si>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</si>
  <si>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</si>
  <si>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</si>
  <si>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</si>
  <si>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</si>
  <si>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</si>
  <si>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</si>
  <si>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</si>
  <si>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</si>
  <si>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</si>
  <si>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</si>
  <si>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</si>
  <si>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</si>
  <si>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</si>
  <si>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</si>
  <si>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</si>
  <si>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</si>
  <si>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</si>
  <si>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</si>
  <si>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</si>
  <si>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</si>
  <si>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</si>
  <si>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</si>
  <si>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</si>
  <si>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</si>
  <si>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</si>
  <si>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</si>
  <si>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</si>
  <si>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</si>
  <si>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</si>
  <si>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</si>
  <si>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</si>
  <si>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</si>
  <si>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</si>
  <si>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</si>
  <si>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</si>
  <si>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</si>
  <si>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</si>
  <si>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</si>
  <si>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</si>
  <si>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</si>
  <si>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</si>
  <si>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</si>
  <si>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</si>
  <si>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</si>
  <si>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</si>
  <si>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</si>
  <si>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</si>
  <si>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</si>
  <si>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</si>
  <si>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</si>
  <si>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</si>
  <si>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</si>
  <si>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</si>
  <si>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</si>
  <si>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</si>
  <si>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</si>
  <si>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</si>
  <si>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</si>
  <si>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</si>
  <si>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</si>
  <si>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</si>
  <si>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</si>
  <si>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</si>
  <si>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</si>
  <si>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</si>
  <si>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</si>
  <si>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</si>
  <si>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</si>
  <si>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</si>
  <si>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</si>
  <si>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</si>
  <si>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</si>
  <si>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</si>
  <si>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</si>
  <si>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</si>
  <si>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</si>
  <si>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</si>
  <si>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</si>
  <si>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</si>
  <si>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</si>
  <si>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</si>
  <si>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</si>
  <si>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</si>
  <si>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</si>
  <si>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</si>
  <si>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</si>
  <si>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</si>
  <si>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</si>
  <si>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</si>
  <si>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</si>
  <si>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</si>
  <si>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</si>
  <si>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</si>
  <si>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</si>
  <si>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</si>
  <si>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</si>
  <si>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</si>
  <si>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</si>
  <si>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</si>
  <si>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</si>
  <si>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</si>
  <si>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</si>
  <si>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</si>
  <si>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</si>
  <si>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</si>
  <si>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</si>
  <si>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</si>
  <si>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</si>
  <si>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</si>
  <si>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</si>
  <si>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</si>
  <si>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</si>
  <si>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</si>
  <si>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</si>
  <si>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</si>
  <si>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</si>
  <si>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</si>
  <si>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</si>
  <si>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</si>
  <si>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</si>
  <si>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</si>
  <si>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</si>
  <si>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</si>
  <si>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</si>
  <si>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</si>
  <si>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</si>
  <si>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</si>
  <si>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</si>
  <si>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</si>
  <si>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</si>
  <si>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</si>
  <si>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</si>
  <si>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</si>
  <si>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</si>
  <si>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</si>
  <si>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</si>
  <si>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</si>
  <si>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</si>
  <si>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</si>
  <si>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</si>
  <si>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</si>
  <si>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</si>
  <si>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</si>
  <si>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</si>
  <si>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</si>
  <si>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</si>
  <si>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</si>
  <si>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</si>
  <si>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</si>
  <si>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</si>
  <si>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</si>
  <si>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</si>
  <si>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</si>
  <si>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</si>
  <si>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</si>
  <si>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</si>
  <si>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</si>
  <si>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</si>
  <si>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</si>
  <si>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</si>
  <si>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</si>
  <si>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</si>
  <si>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</si>
  <si>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</si>
  <si>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</si>
  <si>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</si>
  <si>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</si>
  <si>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</si>
  <si>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</si>
  <si>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</si>
  <si>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</si>
  <si>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</si>
  <si>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</si>
  <si>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</si>
  <si>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</si>
  <si>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</si>
  <si>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</si>
  <si>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</si>
  <si>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</si>
  <si>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</si>
  <si>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</si>
  <si>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</si>
  <si>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</si>
  <si>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</si>
  <si>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</si>
  <si>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</si>
  <si>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</si>
  <si>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</si>
  <si>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</si>
  <si>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</si>
  <si>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</si>
  <si>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</si>
  <si>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</si>
  <si>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</si>
  <si>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</si>
  <si>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</si>
  <si>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</si>
  <si>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</si>
  <si>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</si>
  <si>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</si>
  <si>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</si>
  <si>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</si>
  <si>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</si>
  <si>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</si>
  <si>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</si>
  <si>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</si>
  <si>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</si>
  <si>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</si>
  <si>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</si>
  <si>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</si>
  <si>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</si>
  <si>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</si>
  <si>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</si>
  <si>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</si>
  <si>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</si>
  <si>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</si>
  <si>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</si>
  <si>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</si>
  <si>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</si>
  <si>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</si>
  <si>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</si>
  <si>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</si>
  <si>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</si>
  <si>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</si>
  <si>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</si>
  <si>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</si>
  <si>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</si>
  <si>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</si>
  <si>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</si>
  <si>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</si>
  <si>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</si>
  <si>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</si>
  <si>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</si>
  <si>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</si>
  <si>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</si>
  <si>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</si>
  <si>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</si>
  <si>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</si>
  <si>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</si>
  <si>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</si>
  <si>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</si>
  <si>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</si>
  <si>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</si>
  <si>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</si>
  <si>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</si>
  <si>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</si>
  <si>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</si>
  <si>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</si>
  <si>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</si>
  <si>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</si>
  <si>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</si>
  <si>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</si>
  <si>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</si>
  <si>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</si>
  <si>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</si>
  <si>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</si>
  <si>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</si>
  <si>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</si>
  <si>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</si>
  <si>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</si>
  <si>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</si>
  <si>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</si>
  <si>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</si>
  <si>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</si>
  <si>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</si>
  <si>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</si>
  <si>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</si>
  <si>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</si>
  <si>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</si>
  <si>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</si>
  <si>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</si>
  <si>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</si>
  <si>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</si>
  <si>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</si>
  <si>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</si>
  <si>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</si>
  <si>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</si>
  <si>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</si>
  <si>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</si>
  <si>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</si>
  <si>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</si>
  <si>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</si>
  <si>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</si>
  <si>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</si>
  <si>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</si>
  <si>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</si>
  <si>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</si>
  <si>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</si>
  <si>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</si>
  <si>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</si>
  <si>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</si>
  <si>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</si>
  <si>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</si>
  <si>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</si>
  <si>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</si>
  <si>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</si>
  <si>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</si>
  <si>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</si>
  <si>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</si>
  <si>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</si>
  <si>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</si>
  <si>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</si>
  <si>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</si>
  <si>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</si>
  <si>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</si>
  <si>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</si>
  <si>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</si>
  <si>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</si>
  <si>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</si>
  <si>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</si>
  <si>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</si>
  <si>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</si>
  <si>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</si>
  <si>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</si>
  <si>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</si>
  <si>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</si>
  <si>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</si>
  <si>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</si>
  <si>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</si>
  <si>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</si>
  <si>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</si>
  <si>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</si>
  <si>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</si>
  <si>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</si>
  <si>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</si>
  <si>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</si>
  <si>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</si>
  <si>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</si>
  <si>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</si>
  <si>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</si>
  <si>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</si>
  <si>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</si>
  <si>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</si>
  <si>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</si>
  <si>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</si>
  <si>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</si>
  <si>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</si>
  <si>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</si>
  <si>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</si>
  <si>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</si>
  <si>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</si>
  <si>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</si>
  <si>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</si>
  <si>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</si>
  <si>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</si>
  <si>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</si>
  <si>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</si>
  <si>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</si>
  <si>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</si>
  <si>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</si>
  <si>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</si>
  <si>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</si>
  <si>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</si>
  <si>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</si>
  <si>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</si>
  <si>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</si>
  <si>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</si>
  <si>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</si>
  <si>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</si>
  <si>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</si>
  <si>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</si>
  <si>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</si>
  <si>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</si>
  <si>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</si>
  <si>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</si>
  <si>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</si>
  <si>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</si>
  <si>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</si>
  <si>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</si>
  <si>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</si>
  <si>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</si>
  <si>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</si>
  <si>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</si>
  <si>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</si>
  <si>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</si>
  <si>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</si>
  <si>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</si>
  <si>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</si>
  <si>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</si>
  <si>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</si>
  <si>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</si>
  <si>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</si>
  <si>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</si>
  <si>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</si>
  <si>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</si>
  <si>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</si>
  <si>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</si>
  <si>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</si>
  <si>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</si>
  <si>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</si>
  <si>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</si>
  <si>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</si>
  <si>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</si>
  <si>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</si>
  <si>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</si>
  <si>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</si>
  <si>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</si>
  <si>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</si>
  <si>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</si>
  <si>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</si>
  <si>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</si>
  <si>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</si>
  <si>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</si>
  <si>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</si>
  <si>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</si>
  <si>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</si>
  <si>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</si>
  <si>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</si>
  <si>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</si>
  <si>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</si>
  <si>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</si>
  <si>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</si>
  <si>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</si>
  <si>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</si>
  <si>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</si>
  <si>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</si>
  <si>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</si>
  <si>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</si>
  <si>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</si>
  <si>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</si>
  <si>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</si>
  <si>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</si>
  <si>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</si>
  <si>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</si>
  <si>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</si>
  <si>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</si>
  <si>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</si>
  <si>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</si>
  <si>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</si>
  <si>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</si>
  <si>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</si>
  <si>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</si>
  <si>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</si>
  <si>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</si>
  <si>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</si>
  <si>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</si>
  <si>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</si>
  <si>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</si>
  <si>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</si>
  <si>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</si>
  <si>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</si>
  <si>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</si>
  <si>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</si>
  <si>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</si>
  <si>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</si>
  <si>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</si>
  <si>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</si>
  <si>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</si>
  <si>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</si>
  <si>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</si>
  <si>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</si>
  <si>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</si>
  <si>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</si>
  <si>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</si>
  <si>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</si>
  <si>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</si>
  <si>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</si>
  <si>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</si>
  <si>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</si>
  <si>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</si>
  <si>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</si>
  <si>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</si>
  <si>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</si>
  <si>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</si>
  <si>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</si>
  <si>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</si>
  <si>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</si>
  <si>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</si>
  <si>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</si>
  <si>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</si>
  <si>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</si>
  <si>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</si>
  <si>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</si>
  <si>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</si>
  <si>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</si>
  <si>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</si>
  <si>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</si>
  <si>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</si>
  <si>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</si>
  <si>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</si>
  <si>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</si>
  <si>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</si>
  <si>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</si>
  <si>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</si>
  <si>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</si>
  <si>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</si>
  <si>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</si>
  <si>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</si>
  <si>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</si>
  <si>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</si>
  <si>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</si>
  <si>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</si>
  <si>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</si>
  <si>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</si>
  <si>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</si>
  <si>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</si>
  <si>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</si>
  <si>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</si>
  <si>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</si>
  <si>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</si>
  <si>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</si>
  <si>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</si>
  <si>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</si>
  <si>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</si>
  <si>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</si>
  <si>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</si>
  <si>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</si>
  <si>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</si>
  <si>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</si>
  <si>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</si>
  <si>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</si>
  <si>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</si>
  <si>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</si>
  <si>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</si>
  <si>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</si>
  <si>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</si>
  <si>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</si>
  <si>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</si>
  <si>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</si>
  <si>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</si>
  <si>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</si>
  <si>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</si>
  <si>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</si>
  <si>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</si>
  <si>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</si>
  <si>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</si>
  <si>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</si>
  <si>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</si>
  <si>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</si>
  <si>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</si>
  <si>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</si>
  <si>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</si>
  <si>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</si>
  <si>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</si>
  <si>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</si>
  <si>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</si>
  <si>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</si>
  <si>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</si>
  <si>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</si>
  <si>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</si>
  <si>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</si>
  <si>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</si>
  <si>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</si>
  <si>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</si>
  <si>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</si>
  <si>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</si>
  <si>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</si>
  <si>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</si>
  <si>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</si>
  <si>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</si>
  <si>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</si>
  <si>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</si>
  <si>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</si>
  <si>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</si>
  <si>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</si>
  <si>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</si>
  <si>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</si>
  <si>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</si>
  <si>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</si>
  <si>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</si>
  <si>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</si>
  <si>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</si>
  <si>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</si>
  <si>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</si>
  <si>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</si>
  <si>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</si>
  <si>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</si>
  <si>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</si>
  <si>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</si>
  <si>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</si>
  <si>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</si>
  <si>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</si>
  <si>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</si>
  <si>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</si>
  <si>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</si>
  <si>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</si>
  <si>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</si>
  <si>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</si>
  <si>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</si>
  <si>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</si>
  <si>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</si>
  <si>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</si>
  <si>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</si>
  <si>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</si>
  <si>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</si>
  <si>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</si>
  <si>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</si>
  <si>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</si>
  <si>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</si>
  <si>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</si>
  <si>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</si>
  <si>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</si>
  <si>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</si>
  <si>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</si>
  <si>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</si>
  <si>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</si>
  <si>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</si>
  <si>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</si>
  <si>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</si>
  <si>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</si>
  <si>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</si>
  <si>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</si>
  <si>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</si>
  <si>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</si>
  <si>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</si>
  <si>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</si>
  <si>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</si>
  <si>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</si>
  <si>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</si>
  <si>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</si>
  <si>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</si>
  <si>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</si>
  <si>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</si>
  <si>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</si>
  <si>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</si>
  <si>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</si>
  <si>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</si>
  <si>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</si>
  <si>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</si>
  <si>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</si>
  <si>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</si>
  <si>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</si>
  <si>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</si>
  <si>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</si>
  <si>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</si>
  <si>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</si>
  <si>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</si>
  <si>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</si>
  <si>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</si>
  <si>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</si>
  <si>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</si>
  <si>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</si>
  <si>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</si>
  <si>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</si>
  <si>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</si>
  <si>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</si>
  <si>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</si>
  <si>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</si>
  <si>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</si>
  <si>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</si>
  <si>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</si>
  <si>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</si>
  <si>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</si>
  <si>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</si>
  <si>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</si>
  <si>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</si>
  <si>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</si>
  <si>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</si>
  <si>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</si>
  <si>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</si>
  <si>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</si>
  <si>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</si>
  <si>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</si>
  <si>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</si>
  <si>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</si>
  <si>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</si>
  <si>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</si>
  <si>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</si>
  <si>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</si>
  <si>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</si>
  <si>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</si>
  <si>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</si>
  <si>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</si>
  <si>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</si>
  <si>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</si>
  <si>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</si>
  <si>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</si>
  <si>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</si>
  <si>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</si>
  <si>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</si>
  <si>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</si>
  <si>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</si>
  <si>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</si>
  <si>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</si>
  <si>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</si>
  <si>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</si>
  <si>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</si>
  <si>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</si>
  <si>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</si>
  <si>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</si>
  <si>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</si>
  <si>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</si>
  <si>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</si>
  <si>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</si>
  <si>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</si>
  <si>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</si>
  <si>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</si>
  <si>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</si>
  <si>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</si>
  <si>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</si>
  <si>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</si>
  <si>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</si>
  <si>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</si>
  <si>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</si>
  <si>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</si>
  <si>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</si>
  <si>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</si>
  <si>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</si>
  <si>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</si>
  <si>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</si>
  <si>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</si>
  <si>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</si>
  <si>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</si>
  <si>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</si>
  <si>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</si>
  <si>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</si>
  <si>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</si>
  <si>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</si>
  <si>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</si>
  <si>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</si>
  <si>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</si>
  <si>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</si>
  <si>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</si>
  <si>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</si>
  <si>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</si>
  <si>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</si>
  <si>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</si>
  <si>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</si>
  <si>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</si>
  <si>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</si>
  <si>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</si>
  <si>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</si>
  <si>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</si>
  <si>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</si>
  <si>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</si>
  <si>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</si>
  <si>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</si>
  <si>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</si>
  <si>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</si>
  <si>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</si>
  <si>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</si>
  <si>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</si>
  <si>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</si>
  <si>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</si>
  <si>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</si>
  <si>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</si>
  <si>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</si>
  <si>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</si>
  <si>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</si>
  <si>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</si>
  <si>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</si>
  <si>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</si>
  <si>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</si>
  <si>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</si>
  <si>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</si>
  <si>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</si>
  <si>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</si>
  <si>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</si>
  <si>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</si>
  <si>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</si>
  <si>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</si>
  <si>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</si>
  <si>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</si>
  <si>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</si>
  <si>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</si>
  <si>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</si>
  <si>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</si>
  <si>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</si>
  <si>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</si>
  <si>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</si>
  <si>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</si>
  <si>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</si>
  <si>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</si>
  <si>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</si>
  <si>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</si>
  <si>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</si>
  <si>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</si>
  <si>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</si>
  <si>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</si>
  <si>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</si>
  <si>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</si>
  <si>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</si>
  <si>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</si>
  <si>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</si>
  <si>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</si>
  <si>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</si>
  <si>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</si>
  <si>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</si>
  <si>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</si>
  <si>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</si>
  <si>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</si>
  <si>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</si>
  <si>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</si>
  <si>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</si>
  <si>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</si>
  <si>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</si>
  <si>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</si>
  <si>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</si>
  <si>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</si>
  <si>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</si>
  <si>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</si>
  <si>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</si>
  <si>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</si>
  <si>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</si>
  <si>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</si>
  <si>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</si>
  <si>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</si>
  <si>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</si>
  <si>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</si>
  <si>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</si>
  <si>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</si>
  <si>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</si>
  <si>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</si>
  <si>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</si>
  <si>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</si>
  <si>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</si>
  <si>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</si>
  <si>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</si>
  <si>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</si>
  <si>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</si>
  <si>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</si>
  <si>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</si>
  <si>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</si>
  <si>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</si>
  <si>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</si>
  <si>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</si>
  <si>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</si>
  <si>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</si>
  <si>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</si>
  <si>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</si>
  <si>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</si>
  <si>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</si>
  <si>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</si>
  <si>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</si>
  <si>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</si>
  <si>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</si>
  <si>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</si>
  <si>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</si>
  <si>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</si>
  <si>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</si>
  <si>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</si>
  <si>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</si>
  <si>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</si>
  <si>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</si>
  <si>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</si>
  <si>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</si>
  <si>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</si>
  <si>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</si>
  <si>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</si>
  <si>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</si>
  <si>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</si>
  <si>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</si>
  <si>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</si>
  <si>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</si>
  <si>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</si>
  <si>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</si>
  <si>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</si>
  <si>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</si>
  <si>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</si>
  <si>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</si>
  <si>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</si>
  <si>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</si>
  <si>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</si>
  <si>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</si>
  <si>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</si>
  <si>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</si>
  <si>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</si>
  <si>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</si>
  <si>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</si>
  <si>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</si>
  <si>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</si>
  <si>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</si>
  <si>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</si>
  <si>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</si>
  <si>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</si>
  <si>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</si>
  <si>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</si>
  <si>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</si>
  <si>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</si>
  <si>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</si>
  <si>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</si>
  <si>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</si>
  <si>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</si>
  <si>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</si>
  <si>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</si>
  <si>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</si>
  <si>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</si>
  <si>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</si>
  <si>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</si>
  <si>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</si>
  <si>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</si>
  <si>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</si>
  <si>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</si>
  <si>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</si>
  <si>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</si>
  <si>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</si>
  <si>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</si>
  <si>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</si>
  <si>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</si>
  <si>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</si>
  <si>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</si>
  <si>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</si>
  <si>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</si>
  <si>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</si>
  <si>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</si>
  <si>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</si>
  <si>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</si>
  <si>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</si>
  <si>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</si>
  <si>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</si>
  <si>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</si>
  <si>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</si>
  <si>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</si>
  <si>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</si>
  <si>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</si>
  <si>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</si>
  <si>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</si>
  <si>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</si>
  <si>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</si>
  <si>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</si>
  <si>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</si>
  <si>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</si>
  <si>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</si>
  <si>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</si>
  <si>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</si>
  <si>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</si>
  <si>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</si>
  <si>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</si>
  <si>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</si>
  <si>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</si>
  <si>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</si>
  <si>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</si>
  <si>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</si>
  <si>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</si>
  <si>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</si>
  <si>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</si>
  <si>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</si>
  <si>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</si>
  <si>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</si>
  <si>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</si>
  <si>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</si>
  <si>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</si>
  <si>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</si>
  <si>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</si>
  <si>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</si>
  <si>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</si>
  <si>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</si>
  <si>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</si>
  <si>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</si>
  <si>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</si>
  <si>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</si>
  <si>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</si>
  <si>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</si>
  <si>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</si>
  <si>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</si>
  <si>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</si>
  <si>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</si>
  <si>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</si>
  <si>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</si>
  <si>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</si>
  <si>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</si>
  <si>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</si>
  <si>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</si>
  <si>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</si>
  <si>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</si>
  <si>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</si>
  <si>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</si>
  <si>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</si>
  <si>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</si>
  <si>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</si>
  <si>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</si>
  <si>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</si>
  <si>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</si>
  <si>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</si>
  <si>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</si>
  <si>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</si>
  <si>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</si>
  <si>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</si>
  <si>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</si>
  <si>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</si>
  <si>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</si>
  <si>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</si>
  <si>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</si>
  <si>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</si>
  <si>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</si>
  <si>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</si>
  <si>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</si>
  <si>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</si>
  <si>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</si>
  <si>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</si>
  <si>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</si>
  <si>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</si>
  <si>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</si>
  <si>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</si>
  <si>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</si>
  <si>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</si>
  <si>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</si>
  <si>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</si>
  <si>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</si>
  <si>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</si>
  <si>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</si>
  <si>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</si>
  <si>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</si>
  <si>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</si>
  <si>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</si>
  <si>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</si>
  <si>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</si>
  <si>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</si>
  <si>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</si>
  <si>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</si>
  <si>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</si>
  <si>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</si>
  <si>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</si>
  <si>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</si>
  <si>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</si>
  <si>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</si>
  <si>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</si>
  <si>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</si>
  <si>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</si>
  <si>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</si>
  <si>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</si>
  <si>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</si>
  <si>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</si>
  <si>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</si>
  <si>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</si>
  <si>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</si>
  <si>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</si>
  <si>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</si>
  <si>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</si>
  <si>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</si>
  <si>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</si>
  <si>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</si>
  <si>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</si>
  <si>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</si>
  <si>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</si>
  <si>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</si>
  <si>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</si>
  <si>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</si>
  <si>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</si>
  <si>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</si>
  <si>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</si>
  <si>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</si>
  <si>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</si>
  <si>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</si>
  <si>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</si>
  <si>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</si>
  <si>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</si>
  <si>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</si>
  <si>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</si>
  <si>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</si>
  <si>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</si>
  <si>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</si>
  <si>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</si>
  <si>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</si>
  <si>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</si>
  <si>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</si>
  <si>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</si>
  <si>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</si>
  <si>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</si>
  <si>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</si>
  <si>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</si>
  <si>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</si>
  <si>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</si>
  <si>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</si>
  <si>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</si>
  <si>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</si>
  <si>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</si>
  <si>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</si>
  <si>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</si>
  <si>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</si>
  <si>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</si>
  <si>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</si>
  <si>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</si>
  <si>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</si>
  <si>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</si>
  <si>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</si>
  <si>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</si>
  <si>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</si>
  <si>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</si>
  <si>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</si>
  <si>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</si>
  <si>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</si>
  <si>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</si>
  <si>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</si>
  <si>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</si>
  <si>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</si>
  <si>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</si>
  <si>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</si>
  <si>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</si>
  <si>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</si>
  <si>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</si>
  <si>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</si>
  <si>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</si>
  <si>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</si>
  <si>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</si>
  <si>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</si>
  <si>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</si>
  <si>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</si>
  <si>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</si>
  <si>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</si>
  <si>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</si>
  <si>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</si>
  <si>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</si>
  <si>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</si>
  <si>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</si>
  <si>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</si>
  <si>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</si>
  <si>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</si>
  <si>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</si>
  <si>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</si>
  <si>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</si>
  <si>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</si>
  <si>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</si>
  <si>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</si>
  <si>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</si>
  <si>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</si>
  <si>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</si>
  <si>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</si>
  <si>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</si>
  <si>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</si>
  <si>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</si>
  <si>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</si>
  <si>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</si>
  <si>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</si>
  <si>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</si>
  <si>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</si>
  <si>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</si>
  <si>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</si>
  <si>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</si>
  <si>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</si>
  <si>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</si>
  <si>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</si>
  <si>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</si>
  <si>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</si>
  <si>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</si>
  <si>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</si>
  <si>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</si>
  <si>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</si>
  <si>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</si>
  <si>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</si>
  <si>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</si>
  <si>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</si>
  <si>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</si>
  <si>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</si>
  <si>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</si>
  <si>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</si>
  <si>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</si>
  <si>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</si>
  <si>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</si>
  <si>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</si>
  <si>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</si>
  <si>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</si>
  <si>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</si>
  <si>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</si>
  <si>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</si>
  <si>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</si>
  <si>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</si>
  <si>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</si>
  <si>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</si>
  <si>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</si>
  <si>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</si>
  <si>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</si>
  <si>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</si>
  <si>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</si>
  <si>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</si>
  <si>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</si>
  <si>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</si>
  <si>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</si>
  <si>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</si>
  <si>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</si>
  <si>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</si>
  <si>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</si>
  <si>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</si>
  <si>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</si>
  <si>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</si>
  <si>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</si>
  <si>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</si>
  <si>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</si>
  <si>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</si>
  <si>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</si>
  <si>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</si>
  <si>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</si>
  <si>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</si>
  <si>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</si>
  <si>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</si>
  <si>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</si>
  <si>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</si>
  <si>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</si>
  <si>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</si>
  <si>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</si>
  <si>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</si>
  <si>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</si>
  <si>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</si>
  <si>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</si>
  <si>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</si>
  <si>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</si>
  <si>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</si>
  <si>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</si>
  <si>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</si>
  <si>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</si>
  <si>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</si>
  <si>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</si>
  <si>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</si>
  <si>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</si>
  <si>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</si>
  <si>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</si>
  <si>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</si>
  <si>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</si>
  <si>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</si>
  <si>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</si>
  <si>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</si>
  <si>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</si>
  <si>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</si>
  <si>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</si>
  <si>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</si>
  <si>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</si>
  <si>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</si>
  <si>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</si>
  <si>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</si>
  <si>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</si>
  <si>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</si>
  <si>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</si>
  <si>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</si>
  <si>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</si>
  <si>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</si>
  <si>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</si>
  <si>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</si>
  <si>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</si>
  <si>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</si>
  <si>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</si>
  <si>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</si>
  <si>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</si>
  <si>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</si>
  <si>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</si>
  <si>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</si>
  <si>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</si>
  <si>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</si>
  <si>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</si>
  <si>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</si>
  <si>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</si>
  <si>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</si>
  <si>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</si>
  <si>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</si>
  <si>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</si>
  <si>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</si>
  <si>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</si>
  <si>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</si>
  <si>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</si>
  <si>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</si>
  <si>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</si>
  <si>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</si>
  <si>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</si>
  <si>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</si>
  <si>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</si>
  <si>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</si>
  <si>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</si>
  <si>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</si>
  <si>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</si>
  <si>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</si>
  <si>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</si>
  <si>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</si>
  <si>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</si>
  <si>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</si>
  <si>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</si>
  <si>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</si>
  <si>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</si>
  <si>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</si>
  <si>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</si>
  <si>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</si>
  <si>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</si>
  <si>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</si>
  <si>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</si>
  <si>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</si>
  <si>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</si>
  <si>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</si>
  <si>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</si>
  <si>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</si>
  <si>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</si>
  <si>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</si>
  <si>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</si>
  <si>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</si>
  <si>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</si>
  <si>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</si>
  <si>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</si>
  <si>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</si>
  <si>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</si>
  <si>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</si>
  <si>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</si>
  <si>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</si>
  <si>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</si>
  <si>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</si>
  <si>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</si>
  <si>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</si>
  <si>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</si>
  <si>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</si>
  <si>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</si>
  <si>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</si>
  <si>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</si>
  <si>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</si>
  <si>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</si>
  <si>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</si>
  <si>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</si>
  <si>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</si>
  <si>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</si>
  <si>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</si>
  <si>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</si>
  <si>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</si>
  <si>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</si>
  <si>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</si>
  <si>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</si>
  <si>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</si>
  <si>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</si>
  <si>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</si>
  <si>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</si>
  <si>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</si>
  <si>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</si>
  <si>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</si>
  <si>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</si>
  <si>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</si>
  <si>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</si>
  <si>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</si>
  <si>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</si>
  <si>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</si>
  <si>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</si>
  <si>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</si>
  <si>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</si>
  <si>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</si>
  <si>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</si>
  <si>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</si>
  <si>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</si>
  <si>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</si>
  <si>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</si>
  <si>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</si>
  <si>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</si>
  <si>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</si>
  <si>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</si>
  <si>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</si>
  <si>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</si>
  <si>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</si>
  <si>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</si>
  <si>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</si>
  <si>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</si>
  <si>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</si>
  <si>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</si>
  <si>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</si>
  <si>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</si>
  <si>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</si>
  <si>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</si>
  <si>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</si>
  <si>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</si>
  <si>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</si>
  <si>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</si>
  <si>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</si>
  <si>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</si>
  <si>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</si>
  <si>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</si>
  <si>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</si>
  <si>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</si>
  <si>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</si>
  <si>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</si>
  <si>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</si>
  <si>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</si>
  <si>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</si>
  <si>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</si>
  <si>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</si>
  <si>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</si>
  <si>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</si>
  <si>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</si>
  <si>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</si>
  <si>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</si>
  <si>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</si>
  <si>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</si>
  <si>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</si>
  <si>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</si>
  <si>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</si>
  <si>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</si>
  <si>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</si>
  <si>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</si>
  <si>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</si>
  <si>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</si>
  <si>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</si>
  <si>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</si>
  <si>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</si>
  <si>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</si>
  <si>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</si>
  <si>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</si>
  <si>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</si>
  <si>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</si>
  <si>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</si>
  <si>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</si>
  <si>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</si>
  <si>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</si>
  <si>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</si>
  <si>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</si>
  <si>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</si>
  <si>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</si>
  <si>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</si>
  <si>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</si>
  <si>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</si>
  <si>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</si>
  <si>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</si>
  <si>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</si>
  <si>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</si>
  <si>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</si>
  <si>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</si>
  <si>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</si>
  <si>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</si>
  <si>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</si>
  <si>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</si>
  <si>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</si>
  <si>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</si>
  <si>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</si>
  <si>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</si>
  <si>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</si>
  <si>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</si>
  <si>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</si>
  <si>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</si>
  <si>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</si>
  <si>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</si>
  <si>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</si>
  <si>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</si>
  <si>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</si>
  <si>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</si>
  <si>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</si>
  <si>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</si>
  <si>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</si>
  <si>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</si>
  <si>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</si>
  <si>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</si>
  <si>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</si>
  <si>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</si>
  <si>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</si>
  <si>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</si>
  <si>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</si>
  <si>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</si>
  <si>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</si>
  <si>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</si>
  <si>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</si>
  <si>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</si>
  <si>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</si>
  <si>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</si>
  <si>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</si>
  <si>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</si>
  <si>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</si>
  <si>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</si>
  <si>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</si>
  <si>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</si>
  <si>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</si>
  <si>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</si>
  <si>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</si>
  <si>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</si>
  <si>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</si>
  <si>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</si>
  <si>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</si>
  <si>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</si>
  <si>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</si>
  <si>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</si>
  <si>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</si>
  <si>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</si>
  <si>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</si>
  <si>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</si>
  <si>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</si>
  <si>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</si>
  <si>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</si>
  <si>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</si>
  <si>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</si>
  <si>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</si>
  <si>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</si>
  <si>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</si>
  <si>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</si>
  <si>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</si>
  <si>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</si>
  <si>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</si>
  <si>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</si>
  <si>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</si>
  <si>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</si>
  <si>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</si>
  <si>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</si>
  <si>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</si>
  <si>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</si>
  <si>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</si>
  <si>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</si>
  <si>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</si>
  <si>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</si>
  <si>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</si>
  <si>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</si>
  <si>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</si>
  <si>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</si>
  <si>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</si>
  <si>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</si>
  <si>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</si>
  <si>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</si>
  <si>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</si>
  <si>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</si>
  <si>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</si>
  <si>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</si>
  <si>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</si>
  <si>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</si>
  <si>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</si>
  <si>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</si>
  <si>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</si>
  <si>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</si>
  <si>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</si>
  <si>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</si>
  <si>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</si>
  <si>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</si>
  <si>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</si>
  <si>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</si>
  <si>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</si>
  <si>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</si>
  <si>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</si>
  <si>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</si>
  <si>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</si>
  <si>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</si>
  <si>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</si>
  <si>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</si>
  <si>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</si>
  <si>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</si>
  <si>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</si>
  <si>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</si>
  <si>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</si>
  <si>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</si>
  <si>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</si>
  <si>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</si>
  <si>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</si>
  <si>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</si>
  <si>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</si>
  <si>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</si>
  <si>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</si>
  <si>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</si>
  <si>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</si>
  <si>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</si>
  <si>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</si>
  <si>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</si>
  <si>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</si>
  <si>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</si>
  <si>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</si>
  <si>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</si>
  <si>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</si>
  <si>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</si>
  <si>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</si>
  <si>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</si>
  <si>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</si>
  <si>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</si>
  <si>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</si>
  <si>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</si>
  <si>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</si>
  <si>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</si>
  <si>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</si>
  <si>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</si>
  <si>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</si>
  <si>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</si>
  <si>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</si>
  <si>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</si>
  <si>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</si>
  <si>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</si>
  <si>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</si>
  <si>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</si>
  <si>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</si>
  <si>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</si>
  <si>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</si>
  <si>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</si>
  <si>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</si>
  <si>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</si>
  <si>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</si>
  <si>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</si>
  <si>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</si>
  <si>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</si>
  <si>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</si>
  <si>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</si>
  <si>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</si>
  <si>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</si>
  <si>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</si>
  <si>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</si>
  <si>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</si>
  <si>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</si>
  <si>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</si>
  <si>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</si>
  <si>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</si>
  <si>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</si>
  <si>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</si>
  <si>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</si>
  <si>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</si>
  <si>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</si>
  <si>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</si>
  <si>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</si>
  <si>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</si>
  <si>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</si>
  <si>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</si>
  <si>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</si>
  <si>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</si>
  <si>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</si>
  <si>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</si>
  <si>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</si>
  <si>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</si>
  <si>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</si>
  <si>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</si>
  <si>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</si>
  <si>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</si>
  <si>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</si>
  <si>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</si>
  <si>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</si>
  <si>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</si>
  <si>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</si>
  <si>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</si>
  <si>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</si>
  <si>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</si>
  <si>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</si>
  <si>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</si>
  <si>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</si>
  <si>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</si>
  <si>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</si>
  <si>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</si>
  <si>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</si>
  <si>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</si>
  <si>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</si>
  <si>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</si>
  <si>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</si>
  <si>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</si>
  <si>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</si>
  <si>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</si>
  <si>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</si>
  <si>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</si>
  <si>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</si>
  <si>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</si>
  <si>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</si>
  <si>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</si>
  <si>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</si>
  <si>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</si>
  <si>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</si>
  <si>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</si>
  <si>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</si>
  <si>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</si>
  <si>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</si>
  <si>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</si>
  <si>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</si>
  <si>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</si>
  <si>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</si>
  <si>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</si>
  <si>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</si>
  <si>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</si>
  <si>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</si>
  <si>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</si>
  <si>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</si>
  <si>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</si>
  <si>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</si>
  <si>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</si>
  <si>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</si>
  <si>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</si>
  <si>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</si>
  <si>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</si>
  <si>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</si>
  <si>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</si>
  <si>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</si>
  <si>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</si>
  <si>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</si>
  <si>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</si>
  <si>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</si>
  <si>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</si>
  <si>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</si>
  <si>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</si>
  <si>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</si>
  <si>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</si>
  <si>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</si>
  <si>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</si>
  <si>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</si>
  <si>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</si>
  <si>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</si>
  <si>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</si>
  <si>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</si>
  <si>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</si>
  <si>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</si>
  <si>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</si>
  <si>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</si>
  <si>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</si>
  <si>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</si>
  <si>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</si>
  <si>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</si>
  <si>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</si>
  <si>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</si>
  <si>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</si>
  <si>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</si>
  <si>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</si>
  <si>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</si>
  <si>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</si>
  <si>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</si>
  <si>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</si>
  <si>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</si>
  <si>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</si>
  <si>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</si>
  <si>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</si>
  <si>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</si>
  <si>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</si>
  <si>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</si>
  <si>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</si>
  <si>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</si>
  <si>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</si>
  <si>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</si>
  <si>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</si>
  <si>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</si>
  <si>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</si>
  <si>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</si>
  <si>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</si>
  <si>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</si>
  <si>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</si>
  <si>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</si>
  <si>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</si>
  <si>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</si>
  <si>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</si>
  <si>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</si>
  <si>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</si>
  <si>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</si>
  <si>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</si>
  <si>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</si>
  <si>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</si>
  <si>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</si>
  <si>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</si>
  <si>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</si>
  <si>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</si>
  <si>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</si>
  <si>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</si>
  <si>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</si>
  <si>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</si>
  <si>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</si>
  <si>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</si>
  <si>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</si>
  <si>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</si>
  <si>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</si>
  <si>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</si>
  <si>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</si>
  <si>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</si>
  <si>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</si>
  <si>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</si>
  <si>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</si>
  <si>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</si>
  <si>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</si>
  <si>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</si>
  <si>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</si>
  <si>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</si>
  <si>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</si>
  <si>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</si>
  <si>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</si>
  <si>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</si>
  <si>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</si>
  <si>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</si>
  <si>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</si>
  <si>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</si>
  <si>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</si>
  <si>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</si>
  <si>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</si>
  <si>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</si>
  <si>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</si>
  <si>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</si>
  <si>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</si>
  <si>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</si>
  <si>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</si>
  <si>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</si>
  <si>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</si>
  <si>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</si>
  <si>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</si>
  <si>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</si>
  <si>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</si>
  <si>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</si>
  <si>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</si>
  <si>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</si>
  <si>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</si>
  <si>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</si>
  <si>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</si>
  <si>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</si>
  <si>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</si>
  <si>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</si>
  <si>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</si>
  <si>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</si>
  <si>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</si>
  <si>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</si>
  <si>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</si>
  <si>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</si>
  <si>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</si>
  <si>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</si>
  <si>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</si>
  <si>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</si>
  <si>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</si>
  <si>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</si>
  <si>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</si>
  <si>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</si>
  <si>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</si>
  <si>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</si>
  <si>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</si>
  <si>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</si>
  <si>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</si>
  <si>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</si>
  <si>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</si>
  <si>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</si>
  <si>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</si>
  <si>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</si>
  <si>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</si>
  <si>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</si>
  <si>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</si>
  <si>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</si>
  <si>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</si>
  <si>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</si>
  <si>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</si>
  <si>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</si>
  <si>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</si>
  <si>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</si>
  <si>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</si>
  <si>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</si>
  <si>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</si>
  <si>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</si>
  <si>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</si>
  <si>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</si>
  <si>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</si>
  <si>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</si>
  <si>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</si>
  <si>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</si>
  <si>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</si>
  <si>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</si>
  <si>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</si>
  <si>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</si>
  <si>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</si>
  <si>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</si>
  <si>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</si>
  <si>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</si>
  <si>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</si>
  <si>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</si>
  <si>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</si>
  <si>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</si>
  <si>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</si>
  <si>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</si>
  <si>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</si>
  <si>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</si>
  <si>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</si>
  <si>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</si>
  <si>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</si>
  <si>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</si>
  <si>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</si>
  <si>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</si>
  <si>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</si>
  <si>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</si>
  <si>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</si>
  <si>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</si>
  <si>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</si>
  <si>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</si>
  <si>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</si>
  <si>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</si>
  <si>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</si>
  <si>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</si>
  <si>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</si>
  <si>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</si>
  <si>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</si>
  <si>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</si>
  <si>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</si>
  <si>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</si>
  <si>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</si>
  <si>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</si>
  <si>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</si>
  <si>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</si>
  <si>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</si>
  <si>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</si>
  <si>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</si>
  <si>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</si>
  <si>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</si>
  <si>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</si>
  <si>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</si>
  <si>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</si>
  <si>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</si>
  <si>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</si>
  <si>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</si>
  <si>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</si>
  <si>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</si>
  <si>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</si>
  <si>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</si>
  <si>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</si>
  <si>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</si>
  <si>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</si>
  <si>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</si>
  <si>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</si>
  <si>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</si>
  <si>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</si>
  <si>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</si>
  <si>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</si>
  <si>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</si>
  <si>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</si>
  <si>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</si>
  <si>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</si>
  <si>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</si>
  <si>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</si>
  <si>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</si>
  <si>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</si>
  <si>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</si>
  <si>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</si>
  <si>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</si>
  <si>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</si>
  <si>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</si>
  <si>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</si>
  <si>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</si>
  <si>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</si>
  <si>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</si>
  <si>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</si>
  <si>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</si>
  <si>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</si>
  <si>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</si>
  <si>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</si>
  <si>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</si>
  <si>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</si>
  <si>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</si>
  <si>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</si>
  <si>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</si>
  <si>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</si>
  <si>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</si>
  <si>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</si>
  <si>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</si>
  <si>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</si>
  <si>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</si>
  <si>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</si>
  <si>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</si>
  <si>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</si>
  <si>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</si>
  <si>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</si>
  <si>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</si>
  <si>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</si>
  <si>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</si>
  <si>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</si>
  <si>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</si>
  <si>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</si>
  <si>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</si>
  <si>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</si>
  <si>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</si>
  <si>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</si>
  <si>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</si>
  <si>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</si>
  <si>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</si>
  <si>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</si>
  <si>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</si>
  <si>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</si>
  <si>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</si>
  <si>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</si>
  <si>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</si>
  <si>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</si>
  <si>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</si>
  <si>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</si>
  <si>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</si>
  <si>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</si>
  <si>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</si>
  <si>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</si>
  <si>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</si>
  <si>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</si>
  <si>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</si>
  <si>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</si>
  <si>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</si>
  <si>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</si>
  <si>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</si>
  <si>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</si>
  <si>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</si>
  <si>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</si>
  <si>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</si>
  <si>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</si>
  <si>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</si>
  <si>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</si>
  <si>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</si>
  <si>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</si>
  <si>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</si>
  <si>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</si>
  <si>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</si>
  <si>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</si>
  <si>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</si>
  <si>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</si>
  <si>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</si>
  <si>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</si>
  <si>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</si>
  <si>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</si>
  <si>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</si>
  <si>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</si>
  <si>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</si>
  <si>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</si>
  <si>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</si>
  <si>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</si>
  <si>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</si>
  <si>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</si>
  <si>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</si>
  <si>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</si>
  <si>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</si>
  <si>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</si>
  <si>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</si>
  <si>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</si>
  <si>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</si>
  <si>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</si>
  <si>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</si>
  <si>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</si>
  <si>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</si>
  <si>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</si>
  <si>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</si>
  <si>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</si>
  <si>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</si>
  <si>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</si>
  <si>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</si>
  <si>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</si>
  <si>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</si>
  <si>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</si>
  <si>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</si>
  <si>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</si>
  <si>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</si>
  <si>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</si>
  <si>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</si>
  <si>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</si>
  <si>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</si>
  <si>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</si>
  <si>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</si>
  <si>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</si>
  <si>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</si>
  <si>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</si>
  <si>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</si>
  <si>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</si>
  <si>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</si>
  <si>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</si>
  <si>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</si>
  <si>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</si>
  <si>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</si>
  <si>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</si>
  <si>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</si>
  <si>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</si>
  <si>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</si>
  <si>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</si>
  <si>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</si>
  <si>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</si>
  <si>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</si>
  <si>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</si>
  <si>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</si>
  <si>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</si>
  <si>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</si>
  <si>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</si>
  <si>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</si>
  <si>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</si>
  <si>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</si>
  <si>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</si>
  <si>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</si>
  <si>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</si>
  <si>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</si>
  <si>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</si>
  <si>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</si>
  <si>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</si>
  <si>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</si>
  <si>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</si>
  <si>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</si>
  <si>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</si>
  <si>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</si>
  <si>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</si>
  <si>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</si>
  <si>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</si>
  <si>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</si>
  <si>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</si>
  <si>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</si>
  <si>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</si>
  <si>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</si>
  <si>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</si>
  <si>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</si>
  <si>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</si>
  <si>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</si>
  <si>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</si>
  <si>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</si>
  <si>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</si>
  <si>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</si>
  <si>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</si>
  <si>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</si>
  <si>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</si>
  <si>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</si>
  <si>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</si>
  <si>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</si>
  <si>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</si>
  <si>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</si>
  <si>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</si>
  <si>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</si>
  <si>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</si>
  <si>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</si>
  <si>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</si>
  <si>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</si>
  <si>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</si>
  <si>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</si>
  <si>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</si>
  <si>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</si>
  <si>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</si>
  <si>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</si>
  <si>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</si>
  <si>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</si>
  <si>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</si>
  <si>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</si>
  <si>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</si>
  <si>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</si>
  <si>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</si>
  <si>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</si>
  <si>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</si>
  <si>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</si>
  <si>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</si>
  <si>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</si>
  <si>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</si>
  <si>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</si>
  <si>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</si>
  <si>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</si>
  <si>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</si>
  <si>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</si>
  <si>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</si>
  <si>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</si>
  <si>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</si>
  <si>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</si>
  <si>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</si>
  <si>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</si>
  <si>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</si>
  <si>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</si>
  <si>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</si>
  <si>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</si>
  <si>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</si>
  <si>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</si>
  <si>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</si>
  <si>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</si>
  <si>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</si>
  <si>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</si>
  <si>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</si>
  <si>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</si>
  <si>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</si>
  <si>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</si>
  <si>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</si>
  <si>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</si>
  <si>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</si>
  <si>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</si>
  <si>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</si>
  <si>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</si>
  <si>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</si>
  <si>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</si>
  <si>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</si>
  <si>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</si>
  <si>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</si>
  <si>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</si>
  <si>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</si>
  <si>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</si>
  <si>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</si>
  <si>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</si>
  <si>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</si>
  <si>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</si>
  <si>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</si>
  <si>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</si>
  <si>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</si>
  <si>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</si>
  <si>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</si>
  <si>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</si>
  <si>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</si>
  <si>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</si>
  <si>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</si>
  <si>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</si>
  <si>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</si>
  <si>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</si>
  <si>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</si>
  <si>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</si>
  <si>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</si>
  <si>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</si>
  <si>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</si>
  <si>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</si>
  <si>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</si>
  <si>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</si>
  <si>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</si>
  <si>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</si>
  <si>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</si>
  <si>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</si>
  <si>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</si>
  <si>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</si>
  <si>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</si>
  <si>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</si>
  <si>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</si>
  <si>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</si>
  <si>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</si>
  <si>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</si>
  <si>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</si>
  <si>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</si>
  <si>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</si>
  <si>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</si>
  <si>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</si>
  <si>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</si>
  <si>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</si>
  <si>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</si>
  <si>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</si>
  <si>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</si>
  <si>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</si>
  <si>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</si>
  <si>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</si>
  <si>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</si>
  <si>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</si>
  <si>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</si>
  <si>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</si>
  <si>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</si>
  <si>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</si>
  <si>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</si>
  <si>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</si>
  <si>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</si>
  <si>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</si>
  <si>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</si>
  <si>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</si>
  <si>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</si>
  <si>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</si>
  <si>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</si>
  <si>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</si>
  <si>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</si>
  <si>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</si>
  <si>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</si>
  <si>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</si>
  <si>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</si>
  <si>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</si>
  <si>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</si>
  <si>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</si>
  <si>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</si>
  <si>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</si>
  <si>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</si>
  <si>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</si>
  <si>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</si>
  <si>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</si>
  <si>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</si>
  <si>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</si>
  <si>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</si>
  <si>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</si>
  <si>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</si>
  <si>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</si>
  <si>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</si>
  <si>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</si>
  <si>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</si>
  <si>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</si>
  <si>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</si>
  <si>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</si>
  <si>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</si>
  <si>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</si>
  <si>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</si>
  <si>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</si>
  <si>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</si>
  <si>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</si>
  <si>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</si>
  <si>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</si>
  <si>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</si>
  <si>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</si>
  <si>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</si>
  <si>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</si>
  <si>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</si>
  <si>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</si>
  <si>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</si>
  <si>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</si>
  <si>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</si>
  <si>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</si>
  <si>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</si>
  <si>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</si>
  <si>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</si>
  <si>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</si>
  <si>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</si>
  <si>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</si>
  <si>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</si>
  <si>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</si>
  <si>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</si>
  <si>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</si>
  <si>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</si>
  <si>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</si>
  <si>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</si>
  <si>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</si>
  <si>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</si>
  <si>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</si>
  <si>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</si>
  <si>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</si>
  <si>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</si>
  <si>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</si>
  <si>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</si>
  <si>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</si>
  <si>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</si>
  <si>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</si>
  <si>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</si>
  <si>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</si>
  <si>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</si>
  <si>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</si>
  <si>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</si>
  <si>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</si>
  <si>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</si>
  <si>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</si>
  <si>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</si>
  <si>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</si>
  <si>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</si>
  <si>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</si>
  <si>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</si>
  <si>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</si>
  <si>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</si>
  <si>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</si>
  <si>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</si>
  <si>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</si>
  <si>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</si>
  <si>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</si>
  <si>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</si>
  <si>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</si>
  <si>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</si>
  <si>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</si>
  <si>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</si>
  <si>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</si>
  <si>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</si>
  <si>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</si>
  <si>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</si>
  <si>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</si>
  <si>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</si>
  <si>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</si>
  <si>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</si>
  <si>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</si>
  <si>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</si>
  <si>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</si>
  <si>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</si>
  <si>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</si>
  <si>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</si>
  <si>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</si>
  <si>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</si>
  <si>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</si>
  <si>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</si>
  <si>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</si>
  <si>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</si>
  <si>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</si>
  <si>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</si>
  <si>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</si>
  <si>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</si>
  <si>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</si>
  <si>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</si>
  <si>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</si>
  <si>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</si>
  <si>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</si>
  <si>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</si>
  <si>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</si>
  <si>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</si>
  <si>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</si>
  <si>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</si>
  <si>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</si>
  <si>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</si>
  <si>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</si>
  <si>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</si>
  <si>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</si>
  <si>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</si>
  <si>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</si>
  <si>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</si>
  <si>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</si>
  <si>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</si>
  <si>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</si>
  <si>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</si>
  <si>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</si>
  <si>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</si>
  <si>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</si>
  <si>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</si>
  <si>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</si>
  <si>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</si>
  <si>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</si>
  <si>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</si>
  <si>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</si>
  <si>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</si>
  <si>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</si>
  <si>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</si>
  <si>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</si>
  <si>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</si>
  <si>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</si>
  <si>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</si>
  <si>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</si>
  <si>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</si>
  <si>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</si>
  <si>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</si>
  <si>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</si>
  <si>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</si>
  <si>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</si>
  <si>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</si>
  <si>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</si>
  <si>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</si>
  <si>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</si>
  <si>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</si>
  <si>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</si>
  <si>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</si>
  <si>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</si>
  <si>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</si>
  <si>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</si>
  <si>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</si>
  <si>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</si>
  <si>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</si>
  <si>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</si>
  <si>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</si>
  <si>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</si>
  <si>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</si>
  <si>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</si>
  <si>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</si>
  <si>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</si>
  <si>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</si>
  <si>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</si>
  <si>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</si>
  <si>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</si>
  <si>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</si>
  <si>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</si>
  <si>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</si>
  <si>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</si>
  <si>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</si>
  <si>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</si>
  <si>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</si>
  <si>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</si>
  <si>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</si>
  <si>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</si>
  <si>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</si>
  <si>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</si>
  <si>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</si>
  <si>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</si>
  <si>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</si>
  <si>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</si>
  <si>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</si>
  <si>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</si>
  <si>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</si>
  <si>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</si>
  <si>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</si>
  <si>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</si>
  <si>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</si>
  <si>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</si>
  <si>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</si>
  <si>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</si>
  <si>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</si>
  <si>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</si>
  <si>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</si>
  <si>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</si>
  <si>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</si>
  <si>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</si>
  <si>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</si>
  <si>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</si>
  <si>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</si>
  <si>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</si>
  <si>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</si>
  <si>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</si>
  <si>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</si>
  <si>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</si>
  <si>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</si>
  <si>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</si>
  <si>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</si>
  <si>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</si>
  <si>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</si>
  <si>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</si>
  <si>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</si>
  <si>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</si>
  <si>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</si>
  <si>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</si>
  <si>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</si>
  <si>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</si>
  <si>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</si>
  <si>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</si>
  <si>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</si>
  <si>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</si>
  <si>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</si>
  <si>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</si>
  <si>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</si>
  <si>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</si>
  <si>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</si>
  <si>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</si>
  <si>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</si>
  <si>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</si>
  <si>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</si>
  <si>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</si>
  <si>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</si>
  <si>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</si>
  <si>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</si>
  <si>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</si>
  <si>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</si>
  <si>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</si>
  <si>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</si>
  <si>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</si>
  <si>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</si>
  <si>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</si>
  <si>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</si>
  <si>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</si>
  <si>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</si>
  <si>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</si>
  <si>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</si>
  <si>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</si>
  <si>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</si>
  <si>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</si>
  <si>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</si>
  <si>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</si>
  <si>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</si>
  <si>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</si>
  <si>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</si>
  <si>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</si>
  <si>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</si>
  <si>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</si>
  <si>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</si>
  <si>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</si>
  <si>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</si>
  <si>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</si>
  <si>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</si>
  <si>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</si>
  <si>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</si>
  <si>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</si>
  <si>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</si>
  <si>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</si>
  <si>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</si>
  <si>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</si>
  <si>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</si>
  <si>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</si>
  <si>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</si>
  <si>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</si>
  <si>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</si>
  <si>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</si>
  <si>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</si>
  <si>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</si>
  <si>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</si>
  <si>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</si>
  <si>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</si>
  <si>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</si>
  <si>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</si>
  <si>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</si>
  <si>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</si>
  <si>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</si>
  <si>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</si>
  <si>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</si>
  <si>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</si>
  <si>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</si>
  <si>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</si>
  <si>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</si>
  <si>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</si>
  <si>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</si>
  <si>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</si>
  <si>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</si>
  <si>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</si>
  <si>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</si>
  <si>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</si>
  <si>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</si>
  <si>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</si>
  <si>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</si>
  <si>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</si>
  <si>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</si>
  <si>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</si>
  <si>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</si>
  <si>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</si>
  <si>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</si>
  <si>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</si>
  <si>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</si>
  <si>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</si>
  <si>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</si>
  <si>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</si>
  <si>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</si>
  <si>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</si>
  <si>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</si>
  <si>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</si>
  <si>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</si>
  <si>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</si>
  <si>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</si>
  <si>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</si>
  <si>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</si>
  <si>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</si>
  <si>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</si>
  <si>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</si>
  <si>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</si>
  <si>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</si>
  <si>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</si>
  <si>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</si>
  <si>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</si>
  <si>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</si>
  <si>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</si>
  <si>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</si>
  <si>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</si>
  <si>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</si>
  <si>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</si>
  <si>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</si>
  <si>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</si>
  <si>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</si>
  <si>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</si>
  <si>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</si>
  <si>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</si>
  <si>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</si>
  <si>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</si>
  <si>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</si>
  <si>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</si>
  <si>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</si>
  <si>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</si>
  <si>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</si>
  <si>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</si>
  <si>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</si>
  <si>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</si>
  <si>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</si>
  <si>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</si>
  <si>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</si>
  <si>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</si>
  <si>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</si>
  <si>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</si>
  <si>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</si>
  <si>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</si>
  <si>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</si>
  <si>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</si>
  <si>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</si>
  <si>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</si>
  <si>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</si>
  <si>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</si>
  <si>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</si>
  <si>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</si>
  <si>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</si>
  <si>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</si>
  <si>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</si>
  <si>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</si>
  <si>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</si>
  <si>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</si>
  <si>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</si>
  <si>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</si>
  <si>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</si>
  <si>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</si>
  <si>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</si>
  <si>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</si>
  <si>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</si>
  <si>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</si>
  <si>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</si>
  <si>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</si>
  <si>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</si>
  <si>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</si>
  <si>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</si>
  <si>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</si>
  <si>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</si>
  <si>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</si>
  <si>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</si>
  <si>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</si>
  <si>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</si>
  <si>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</si>
  <si>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</si>
  <si>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</si>
  <si>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</si>
  <si>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</si>
  <si>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</si>
  <si>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</si>
  <si>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</si>
  <si>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</si>
  <si>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</si>
  <si>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</si>
  <si>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</si>
  <si>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</si>
  <si>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</si>
  <si>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</si>
  <si>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</si>
  <si>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</si>
  <si>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</si>
  <si>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</si>
  <si>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</si>
  <si>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</si>
  <si>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</si>
  <si>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</si>
  <si>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</si>
  <si>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</si>
  <si>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</si>
  <si>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</si>
  <si>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</si>
  <si>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</si>
  <si>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</si>
  <si>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</si>
  <si>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</si>
  <si>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</si>
  <si>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</si>
  <si>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</si>
  <si>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</si>
  <si>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</si>
  <si>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</si>
  <si>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</si>
  <si>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</si>
  <si>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</si>
  <si>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</si>
  <si>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</si>
  <si>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</si>
  <si>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</si>
  <si>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</si>
  <si>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</si>
  <si>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</si>
  <si>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</si>
  <si>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</si>
  <si>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</si>
  <si>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</si>
  <si>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</si>
  <si>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</si>
  <si>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</si>
  <si>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</si>
  <si>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</si>
  <si>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</si>
  <si>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</si>
  <si>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</si>
  <si>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</si>
  <si>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</si>
  <si>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</si>
  <si>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</si>
  <si>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</si>
  <si>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</si>
  <si>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</si>
  <si>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</si>
  <si>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</si>
  <si>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</si>
  <si>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</si>
  <si>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</si>
  <si>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</si>
  <si>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</si>
  <si>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</si>
  <si>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</si>
  <si>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</si>
  <si>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</si>
  <si>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</si>
  <si>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</si>
  <si>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</si>
  <si>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</si>
  <si>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</si>
  <si>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</si>
  <si>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</si>
  <si>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</si>
  <si>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</si>
  <si>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</si>
  <si>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</si>
  <si>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</si>
  <si>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</si>
  <si>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</si>
  <si>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</si>
  <si>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</si>
  <si>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</si>
  <si>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</si>
  <si>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</si>
  <si>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</si>
  <si>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</si>
  <si>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</si>
  <si>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</si>
  <si>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</si>
  <si>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</si>
  <si>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</si>
  <si>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</si>
  <si>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</si>
  <si>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</si>
  <si>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</si>
  <si>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</si>
  <si>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</si>
  <si>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</si>
  <si>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</si>
  <si>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</si>
  <si>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</si>
  <si>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</si>
  <si>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</si>
  <si>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</si>
  <si>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</si>
  <si>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</si>
  <si>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</si>
  <si>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</si>
  <si>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</si>
  <si>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</si>
  <si>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</si>
  <si>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</si>
  <si>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</si>
  <si>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</si>
  <si>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</si>
  <si>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</si>
  <si>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</si>
  <si>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</si>
  <si>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</si>
  <si>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</si>
  <si>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</si>
  <si>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</si>
  <si>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</si>
  <si>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</si>
  <si>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</si>
  <si>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</si>
  <si>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</si>
  <si>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</si>
  <si>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</si>
  <si>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</si>
  <si>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</si>
  <si>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</si>
  <si>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</si>
  <si>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</si>
  <si>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</si>
  <si>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</si>
  <si>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</si>
  <si>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</si>
  <si>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</si>
  <si>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</si>
  <si>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</si>
  <si>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</si>
  <si>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</si>
  <si>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</si>
  <si>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</si>
  <si>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</si>
  <si>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</si>
  <si>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</si>
  <si>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</si>
  <si>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</si>
  <si>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</si>
  <si>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</si>
  <si>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</si>
  <si>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</si>
  <si>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</si>
  <si>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</si>
  <si>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</si>
  <si>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</si>
  <si>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</si>
  <si>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</si>
  <si>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</si>
  <si>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</si>
  <si>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</si>
  <si>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</si>
  <si>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</si>
  <si>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</si>
  <si>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</si>
  <si>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</si>
  <si>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</si>
  <si>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</si>
  <si>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</si>
  <si>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</si>
  <si>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</si>
  <si>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</si>
  <si>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</si>
  <si>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</si>
  <si>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</si>
  <si>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</si>
  <si>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</si>
  <si>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</si>
  <si>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</si>
  <si>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</si>
  <si>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</si>
  <si>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</si>
  <si>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</si>
  <si>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</si>
  <si>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</si>
  <si>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</si>
  <si>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</si>
  <si>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</si>
  <si>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</si>
  <si>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</si>
  <si>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</si>
  <si>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</si>
  <si>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</si>
  <si>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</si>
  <si>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</si>
  <si>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</si>
  <si>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</si>
  <si>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</si>
  <si>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</si>
  <si>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</si>
  <si>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</si>
  <si>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</si>
  <si>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</si>
  <si>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</si>
  <si>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</si>
  <si>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</si>
  <si>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</si>
  <si>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</si>
  <si>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</si>
  <si>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</si>
  <si>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</si>
  <si>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</si>
  <si>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</si>
  <si>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</si>
  <si>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</si>
  <si>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</si>
  <si>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</si>
  <si>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</si>
  <si>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</si>
  <si>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</si>
  <si>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</si>
  <si>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</si>
  <si>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</si>
  <si>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</si>
  <si>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</si>
  <si>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</si>
  <si>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</si>
  <si>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</si>
  <si>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</si>
  <si>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</si>
  <si>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</si>
  <si>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</si>
  <si>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</si>
  <si>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</si>
  <si>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</si>
  <si>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</si>
  <si>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</si>
  <si>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</si>
  <si>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</si>
  <si>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</si>
  <si>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</si>
  <si>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</si>
  <si>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</si>
  <si>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</si>
  <si>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</si>
  <si>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</si>
  <si>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</si>
  <si>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</si>
  <si>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</si>
  <si>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</si>
  <si>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</si>
  <si>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</si>
  <si>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</si>
  <si>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</si>
  <si>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</si>
  <si>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</si>
  <si>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</si>
  <si>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</si>
  <si>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</si>
  <si>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</si>
  <si>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</si>
  <si>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</si>
  <si>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</si>
  <si>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</si>
  <si>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</si>
  <si>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</si>
  <si>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</si>
  <si>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</si>
  <si>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</si>
  <si>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</si>
  <si>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</si>
  <si>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</si>
  <si>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</si>
  <si>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</si>
  <si>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</si>
  <si>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</si>
  <si>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</si>
  <si>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</si>
  <si>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</si>
  <si>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</si>
  <si>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</si>
  <si>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</si>
  <si>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</si>
  <si>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</si>
  <si>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</si>
  <si>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</si>
  <si>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</si>
  <si>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</si>
  <si>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</si>
  <si>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</si>
  <si>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</si>
  <si>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</si>
  <si>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</si>
  <si>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</si>
  <si>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</si>
  <si>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</si>
  <si>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</si>
  <si>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</si>
  <si>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</si>
  <si>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</si>
  <si>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</si>
  <si>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</si>
  <si>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</si>
  <si>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</si>
  <si>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</si>
  <si>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</si>
  <si>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</si>
  <si>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</si>
  <si>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</si>
  <si>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</si>
  <si>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</si>
  <si>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</si>
  <si>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</si>
  <si>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</si>
  <si>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</si>
  <si>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</si>
  <si>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</si>
  <si>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</si>
  <si>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</si>
  <si>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</si>
  <si>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</si>
  <si>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</si>
  <si>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</si>
  <si>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</si>
  <si>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</si>
  <si>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</si>
  <si>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</si>
  <si>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</si>
  <si>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</si>
  <si>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</si>
  <si>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</si>
  <si>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</si>
  <si>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</si>
  <si>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</si>
  <si>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</si>
  <si>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</si>
  <si>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</si>
  <si>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</si>
  <si>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</si>
  <si>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</si>
  <si>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</si>
  <si>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</si>
  <si>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</si>
  <si>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</si>
  <si>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</si>
  <si>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</si>
  <si>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</si>
  <si>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</si>
  <si>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</si>
  <si>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</si>
  <si>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</si>
  <si>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</si>
  <si>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</si>
  <si>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</si>
  <si>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</si>
  <si>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</si>
  <si>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</si>
  <si>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</si>
  <si>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</si>
  <si>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</si>
  <si>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</si>
  <si>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</si>
  <si>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</si>
  <si>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</si>
  <si>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</si>
  <si>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</si>
  <si>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</si>
  <si>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</si>
  <si>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</si>
  <si>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</si>
  <si>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</si>
  <si>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</si>
  <si>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</si>
  <si>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</si>
  <si>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</si>
  <si>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</si>
  <si>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</si>
  <si>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</si>
  <si>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</si>
  <si>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</si>
  <si>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</si>
  <si>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</si>
  <si>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</si>
  <si>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</si>
  <si>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</si>
  <si>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</si>
  <si>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</si>
  <si>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</si>
  <si>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</si>
  <si>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</si>
  <si>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</si>
  <si>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</si>
  <si>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</si>
  <si>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</si>
  <si>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</si>
  <si>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</si>
  <si>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</si>
  <si>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</si>
  <si>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</si>
  <si>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</si>
  <si>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</si>
  <si>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</si>
  <si>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</si>
  <si>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</si>
  <si>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</si>
  <si>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</si>
  <si>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</si>
  <si>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</si>
  <si>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</si>
  <si>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</si>
  <si>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</si>
  <si>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</si>
  <si>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</si>
  <si>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</si>
  <si>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</si>
  <si>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</si>
  <si>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</si>
  <si>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</si>
  <si>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</si>
  <si>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</si>
  <si>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</si>
  <si>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</si>
  <si>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</si>
  <si>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</si>
  <si>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</si>
  <si>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</si>
  <si>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</si>
  <si>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</si>
  <si>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</si>
  <si>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</si>
  <si>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</si>
  <si>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</si>
  <si>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</si>
  <si>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</si>
  <si>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</si>
  <si>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</si>
  <si>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</si>
  <si>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</si>
  <si>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</si>
  <si>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</si>
  <si>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</si>
  <si>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</si>
  <si>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</si>
  <si>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</si>
  <si>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</si>
  <si>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</si>
  <si>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</si>
  <si>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</si>
  <si>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</si>
  <si>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</si>
  <si>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</si>
  <si>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</si>
  <si>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</si>
  <si>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</si>
  <si>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</si>
  <si>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</si>
  <si>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</si>
  <si>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</si>
  <si>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</si>
  <si>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</si>
  <si>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</si>
  <si>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</si>
  <si>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</si>
  <si>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</si>
  <si>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</si>
  <si>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</si>
  <si>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</si>
  <si>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</si>
  <si>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</si>
  <si>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</si>
  <si>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</si>
  <si>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</si>
  <si>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</si>
  <si>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</si>
  <si>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</si>
  <si>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</si>
  <si>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</si>
  <si>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</si>
  <si>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</si>
  <si>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</si>
  <si>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</si>
  <si>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</si>
  <si>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</si>
  <si>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</si>
  <si>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</si>
  <si>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</si>
  <si>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</si>
  <si>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</si>
  <si>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</si>
  <si>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</si>
  <si>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</si>
  <si>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</si>
  <si>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</si>
  <si>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</si>
  <si>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</si>
  <si>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</si>
  <si>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</si>
  <si>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</si>
  <si>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</si>
  <si>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</si>
  <si>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</si>
  <si>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</si>
  <si>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</si>
  <si>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</si>
  <si>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</si>
  <si>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</si>
  <si>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</si>
  <si>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</si>
  <si>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</si>
  <si>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</si>
  <si>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</si>
  <si>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</si>
  <si>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</si>
  <si>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</si>
  <si>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</si>
  <si>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</si>
  <si>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</si>
  <si>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</si>
  <si>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</si>
  <si>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</si>
  <si>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</si>
  <si>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</si>
  <si>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</si>
  <si>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</si>
  <si>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</si>
  <si>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</si>
  <si>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</si>
  <si>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</si>
  <si>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</si>
  <si>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</si>
  <si>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</si>
  <si>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</si>
  <si>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</si>
  <si>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</si>
  <si>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</si>
  <si>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</si>
  <si>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</si>
  <si>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</si>
  <si>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</si>
  <si>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</si>
  <si>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</si>
  <si>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</si>
  <si>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</si>
  <si>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</si>
  <si>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</si>
  <si>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</si>
  <si>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</si>
  <si>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</si>
  <si>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</si>
  <si>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</si>
  <si>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</si>
  <si>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</si>
  <si>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</si>
  <si>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</si>
  <si>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</si>
  <si>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</si>
  <si>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</si>
  <si>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</si>
  <si>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</si>
  <si>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</si>
  <si>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</si>
  <si>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</si>
  <si>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</si>
  <si>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</si>
  <si>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</si>
  <si>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</si>
  <si>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</si>
  <si>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</si>
  <si>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</si>
  <si>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</si>
  <si>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</si>
  <si>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</si>
  <si>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</si>
  <si>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</si>
  <si>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</si>
  <si>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</si>
  <si>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</si>
  <si>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</si>
  <si>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</si>
  <si>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</si>
  <si>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</si>
  <si>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</si>
  <si>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</si>
  <si>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</si>
  <si>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</si>
  <si>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</si>
  <si>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</si>
  <si>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</si>
  <si>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</si>
  <si>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</si>
  <si>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</si>
  <si>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</si>
  <si>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</si>
  <si>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</si>
  <si>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</si>
  <si>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</si>
  <si>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</si>
  <si>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</si>
  <si>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</si>
  <si>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</si>
  <si>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</si>
  <si>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</si>
  <si>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</si>
  <si>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</si>
  <si>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</si>
  <si>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</si>
  <si>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</si>
  <si>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</si>
  <si>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</si>
  <si>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</si>
  <si>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</si>
  <si>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</si>
  <si>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</si>
  <si>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</si>
  <si>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</si>
  <si>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</si>
  <si>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</si>
  <si>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</si>
  <si>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</si>
  <si>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</si>
  <si>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</si>
  <si>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</si>
  <si>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</si>
  <si>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</si>
  <si>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</si>
  <si>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</si>
  <si>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</si>
  <si>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</si>
  <si>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</si>
  <si>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</si>
  <si>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</si>
  <si>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</si>
  <si>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</si>
  <si>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</si>
  <si>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</si>
  <si>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</si>
  <si>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</si>
  <si>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</si>
  <si>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</si>
  <si>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</si>
  <si>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</si>
  <si>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</si>
  <si>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</si>
  <si>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</si>
  <si>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</si>
  <si>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</si>
  <si>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</si>
  <si>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</si>
  <si>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</si>
  <si>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</si>
  <si>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</si>
  <si>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</si>
  <si>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</si>
  <si>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</si>
  <si>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</si>
  <si>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</si>
  <si>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</si>
  <si>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</si>
  <si>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</si>
  <si>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</si>
  <si>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</si>
  <si>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</si>
  <si>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</si>
  <si>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</si>
  <si>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</si>
  <si>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</si>
  <si>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</si>
  <si>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</si>
  <si>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</si>
  <si>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</si>
  <si>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</si>
  <si>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</si>
  <si>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</si>
  <si>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</si>
  <si>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</si>
  <si>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</si>
  <si>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</si>
  <si>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</si>
  <si>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</si>
  <si>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</si>
  <si>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</si>
  <si>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</si>
  <si>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</si>
  <si>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</si>
  <si>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</si>
  <si>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</si>
  <si>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</si>
  <si>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</si>
  <si>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</si>
  <si>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</si>
  <si>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</si>
  <si>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</si>
  <si>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</si>
  <si>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</si>
  <si>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</si>
  <si>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</si>
  <si>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</si>
  <si>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</si>
  <si>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</si>
  <si>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</si>
  <si>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</si>
  <si>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</si>
  <si>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</si>
  <si>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</si>
  <si>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</si>
  <si>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</si>
  <si>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</si>
  <si>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</si>
  <si>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</si>
  <si>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</si>
  <si>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</si>
  <si>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</si>
  <si>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</si>
  <si>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</si>
  <si>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</si>
  <si>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</si>
  <si>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</si>
  <si>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</si>
  <si>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</si>
  <si>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</si>
  <si>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</si>
  <si>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</si>
  <si>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</si>
  <si>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</si>
  <si>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</si>
  <si>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</si>
  <si>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</si>
  <si>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</si>
  <si>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</si>
  <si>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</si>
  <si>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</si>
  <si>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</si>
  <si>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</si>
  <si>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</si>
  <si>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</si>
  <si>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</si>
  <si>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</si>
  <si>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</si>
  <si>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</si>
  <si>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</si>
  <si>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</si>
  <si>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</si>
  <si>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</si>
  <si>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</si>
  <si>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</si>
  <si>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</si>
  <si>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</si>
  <si>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</si>
  <si>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</si>
  <si>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</si>
  <si>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</si>
  <si>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</si>
  <si>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</si>
  <si>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</si>
  <si>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</si>
  <si>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</si>
  <si>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</si>
  <si>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</si>
  <si>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</si>
  <si>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</si>
  <si>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</si>
  <si>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</si>
  <si>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</si>
  <si>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</si>
  <si>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</si>
  <si>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</si>
  <si>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</si>
  <si>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</si>
  <si>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</si>
  <si>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</si>
  <si>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</si>
  <si>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</si>
  <si>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</si>
  <si>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</si>
  <si>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</si>
  <si>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</si>
  <si>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</si>
  <si>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</si>
  <si>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</si>
  <si>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</si>
  <si>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</si>
  <si>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</si>
  <si>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</si>
  <si>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</si>
  <si>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</si>
  <si>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</si>
  <si>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</si>
  <si>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</si>
  <si>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</si>
  <si>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</si>
  <si>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</si>
  <si>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</si>
  <si>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</si>
  <si>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</si>
  <si>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</si>
  <si>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</si>
  <si>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</si>
  <si>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</si>
  <si>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</si>
  <si>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</si>
  <si>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</si>
  <si>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</si>
  <si>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</si>
  <si>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</si>
  <si>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</si>
  <si>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</si>
  <si>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</si>
  <si>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</si>
  <si>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</si>
  <si>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</si>
  <si>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</si>
  <si>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</si>
  <si>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</si>
  <si>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</si>
  <si>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</si>
  <si>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</si>
  <si>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</si>
  <si>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</si>
  <si>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</si>
  <si>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</si>
  <si>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</si>
  <si>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</si>
  <si>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</si>
  <si>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</si>
  <si>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</si>
  <si>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</si>
  <si>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</si>
  <si>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</si>
  <si>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</si>
  <si>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</si>
  <si>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</si>
  <si>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</si>
  <si>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</si>
  <si>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</si>
  <si>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</si>
  <si>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</si>
  <si>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</si>
  <si>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</si>
  <si>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</si>
  <si>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</si>
  <si>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</si>
  <si>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</si>
  <si>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</si>
  <si>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</si>
  <si>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</si>
  <si>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</si>
  <si>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</si>
  <si>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</si>
  <si>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</si>
  <si>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</si>
  <si>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</si>
  <si>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</si>
  <si>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</si>
  <si>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</si>
  <si>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</si>
  <si>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</si>
  <si>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</si>
  <si>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</si>
  <si>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</si>
  <si>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</si>
  <si>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</si>
  <si>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</si>
  <si>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</si>
  <si>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</si>
  <si>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</si>
  <si>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</si>
  <si>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</si>
  <si>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</si>
  <si>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</si>
  <si>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</si>
  <si>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</si>
  <si>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</si>
  <si>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</si>
  <si>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</si>
  <si>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</si>
  <si>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</si>
  <si>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</si>
  <si>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</si>
  <si>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</si>
  <si>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</si>
  <si>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</si>
  <si>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</si>
  <si>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</si>
  <si>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</si>
  <si>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</si>
  <si>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</si>
  <si>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</si>
  <si>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</si>
  <si>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</si>
  <si>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</si>
  <si>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</si>
  <si>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</si>
  <si>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</si>
  <si>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</si>
  <si>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</si>
  <si>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</si>
  <si>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</si>
  <si>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</si>
  <si>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</si>
  <si>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</si>
  <si>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</si>
  <si>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</si>
  <si>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</si>
  <si>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</si>
  <si>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</si>
  <si>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</si>
  <si>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</si>
  <si>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</si>
  <si>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</si>
  <si>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</si>
  <si>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</si>
  <si>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</si>
  <si>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</si>
  <si>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</si>
  <si>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</si>
  <si>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</si>
  <si>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</si>
  <si>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</si>
  <si>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</si>
  <si>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</si>
  <si>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</si>
  <si>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</si>
  <si>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</si>
  <si>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</si>
  <si>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</si>
  <si>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</si>
  <si>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</si>
  <si>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</si>
  <si>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</si>
  <si>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</si>
  <si>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</si>
  <si>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</si>
  <si>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</si>
  <si>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</si>
  <si>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</si>
  <si>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</si>
  <si>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</si>
  <si>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</si>
  <si>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</si>
  <si>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</si>
  <si>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</si>
  <si>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</si>
  <si>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</si>
  <si>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</si>
  <si>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</si>
  <si>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</si>
  <si>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</si>
  <si>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</si>
  <si>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</si>
  <si>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</si>
  <si>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</si>
  <si>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</si>
  <si>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</si>
  <si>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</si>
  <si>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</si>
  <si>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</si>
  <si>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</si>
  <si>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</si>
  <si>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</si>
  <si>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</si>
  <si>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</si>
  <si>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</si>
  <si>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</si>
  <si>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</si>
  <si>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</si>
  <si>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</si>
  <si>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</si>
  <si>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</si>
  <si>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</si>
  <si>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</si>
  <si>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</si>
  <si>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</si>
  <si>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</si>
  <si>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</si>
  <si>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</si>
  <si>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</si>
  <si>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</si>
  <si>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</si>
  <si>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</si>
  <si>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</si>
  <si>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</si>
  <si>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</si>
  <si>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</si>
  <si>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</si>
  <si>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</si>
  <si>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</si>
  <si>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</si>
  <si>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</si>
  <si>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</si>
  <si>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</si>
  <si>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</si>
  <si>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</si>
  <si>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</si>
  <si>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</si>
  <si>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</si>
  <si>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</si>
  <si>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</si>
  <si>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</si>
  <si>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</si>
  <si>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</si>
  <si>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</si>
  <si>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</si>
  <si>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</si>
  <si>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</si>
  <si>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</si>
  <si>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</si>
  <si>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</si>
  <si>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</si>
  <si>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</si>
  <si>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</si>
  <si>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</si>
  <si>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</si>
  <si>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</si>
  <si>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</si>
  <si>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</si>
  <si>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</si>
  <si>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</si>
  <si>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</si>
  <si>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</si>
  <si>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</si>
  <si>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</si>
  <si>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</si>
  <si>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</si>
  <si>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</si>
  <si>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</si>
  <si>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</si>
  <si>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</si>
  <si>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</si>
  <si>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</si>
  <si>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</si>
  <si>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</si>
  <si>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</si>
  <si>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</si>
  <si>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</si>
  <si>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</si>
  <si>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</si>
  <si>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</si>
  <si>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</si>
  <si>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</si>
  <si>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</si>
  <si>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</si>
  <si>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</si>
  <si>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</si>
  <si>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</si>
  <si>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</si>
  <si>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</si>
  <si>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</si>
  <si>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</si>
  <si>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</si>
  <si>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</si>
  <si>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</si>
  <si>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</si>
  <si>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</si>
  <si>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</si>
  <si>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</si>
  <si>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</si>
  <si>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</si>
  <si>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</si>
  <si>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</si>
  <si>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</si>
  <si>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</si>
  <si>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</si>
  <si>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</si>
  <si>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</si>
  <si>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</si>
  <si>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</si>
  <si>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</si>
  <si>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</si>
  <si>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</si>
  <si>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</si>
  <si>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</si>
  <si>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</si>
  <si>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</si>
  <si>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</si>
  <si>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</si>
  <si>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</si>
  <si>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</si>
  <si>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</si>
  <si>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</si>
  <si>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</si>
  <si>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</si>
  <si>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</si>
  <si>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</si>
  <si>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</si>
  <si>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</si>
  <si>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</si>
  <si>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</si>
  <si>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</si>
  <si>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</si>
  <si>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</si>
  <si>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</si>
  <si>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</si>
  <si>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</si>
  <si>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</si>
  <si>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</si>
  <si>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</si>
  <si>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</si>
  <si>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</si>
  <si>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</si>
  <si>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</si>
  <si>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</si>
  <si>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</si>
  <si>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</si>
  <si>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</si>
  <si>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</si>
  <si>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</si>
  <si>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</si>
  <si>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</si>
  <si>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</si>
  <si>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</si>
  <si>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</si>
  <si>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</si>
  <si>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</si>
  <si>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</si>
  <si>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</si>
  <si>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</si>
  <si>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</si>
  <si>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</si>
  <si>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</si>
  <si>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</si>
  <si>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</si>
  <si>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</si>
  <si>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</si>
  <si>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</si>
  <si>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</si>
  <si>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</si>
  <si>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</si>
  <si>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</si>
  <si>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</si>
  <si>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</si>
  <si>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</si>
  <si>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</si>
  <si>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</si>
  <si>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</si>
  <si>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</si>
  <si>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</si>
  <si>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</si>
  <si>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</si>
  <si>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</si>
  <si>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</si>
  <si>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</si>
  <si>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</si>
  <si>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</si>
  <si>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</si>
  <si>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</si>
  <si>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</si>
  <si>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</si>
  <si>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</si>
  <si>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</si>
  <si>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</si>
  <si>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</si>
  <si>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</si>
  <si>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</si>
  <si>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</si>
  <si>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</si>
  <si>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</si>
  <si>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</si>
  <si>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</si>
  <si>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</si>
  <si>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</si>
  <si>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</si>
  <si>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</si>
  <si>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</si>
  <si>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</si>
  <si>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</si>
  <si>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</si>
  <si>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</si>
  <si>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</si>
  <si>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</si>
  <si>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</si>
  <si>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</si>
  <si>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</si>
  <si>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</si>
  <si>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</si>
  <si>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</si>
  <si>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</si>
  <si>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</si>
  <si>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</si>
  <si>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</si>
  <si>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</si>
  <si>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</si>
  <si>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</si>
  <si>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</si>
  <si>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</si>
  <si>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</si>
  <si>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</si>
  <si>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</si>
  <si>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</si>
  <si>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</si>
  <si>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</si>
  <si>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</si>
  <si>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</si>
  <si>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</si>
  <si>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</si>
  <si>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</si>
  <si>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</si>
  <si>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</si>
  <si>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</si>
  <si>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</si>
  <si>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</si>
  <si>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</si>
  <si>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</si>
  <si>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</si>
  <si>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</si>
  <si>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</si>
  <si>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</si>
  <si>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</si>
  <si>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</si>
  <si>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</si>
  <si>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</si>
  <si>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</si>
  <si>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</si>
  <si>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</si>
  <si>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</si>
  <si>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</si>
  <si>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</si>
  <si>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</si>
  <si>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</si>
  <si>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</si>
  <si>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</si>
  <si>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</si>
  <si>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</si>
  <si>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</si>
  <si>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</si>
  <si>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</si>
  <si>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</si>
  <si>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</si>
  <si>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</si>
  <si>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</si>
  <si>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</si>
  <si>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</si>
  <si>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</si>
  <si>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</si>
  <si>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</si>
  <si>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</si>
  <si>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</si>
  <si>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</si>
  <si>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</si>
  <si>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</si>
  <si>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</si>
  <si>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</si>
  <si>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</si>
  <si>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</si>
  <si>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</si>
  <si>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</si>
  <si>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</si>
  <si>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</si>
  <si>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</si>
  <si>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</si>
  <si>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</si>
  <si>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</si>
  <si>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</si>
  <si>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</si>
  <si>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</si>
  <si>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</si>
  <si>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</si>
  <si>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</si>
  <si>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</si>
  <si>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</si>
  <si>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</si>
  <si>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</si>
  <si>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</si>
  <si>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</si>
  <si>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</si>
  <si>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</si>
  <si>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</si>
  <si>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</si>
  <si>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</si>
  <si>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</si>
  <si>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</si>
  <si>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</si>
  <si>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</si>
  <si>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</si>
  <si>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</si>
  <si>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</si>
  <si>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</si>
  <si>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</si>
  <si>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</si>
  <si>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</si>
  <si>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</si>
  <si>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</si>
  <si>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</si>
  <si>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</si>
  <si>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</si>
  <si>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</si>
  <si>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</si>
  <si>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</si>
  <si>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</si>
  <si>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</si>
  <si>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</si>
  <si>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</si>
  <si>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</si>
  <si>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</si>
  <si>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</si>
  <si>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</si>
  <si>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</si>
  <si>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</si>
  <si>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</si>
  <si>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</si>
  <si>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</si>
  <si>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</si>
  <si>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</si>
  <si>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</si>
  <si>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</si>
  <si>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</si>
  <si>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</si>
  <si>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</si>
  <si>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</si>
  <si>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</si>
  <si>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</si>
  <si>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</si>
  <si>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</si>
  <si>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</si>
  <si>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</si>
  <si>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</si>
  <si>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</si>
  <si>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</si>
  <si>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</si>
  <si>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</si>
  <si>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</si>
  <si>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</si>
  <si>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</si>
  <si>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</si>
  <si>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</si>
  <si>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</si>
  <si>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</si>
  <si>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</si>
  <si>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</si>
  <si>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</si>
  <si>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</si>
  <si>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</si>
  <si>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</si>
  <si>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</si>
  <si>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</si>
  <si>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</si>
  <si>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</si>
  <si>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</si>
  <si>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</si>
  <si>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</si>
  <si>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</si>
  <si>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</si>
  <si>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</si>
  <si>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</si>
  <si>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</si>
  <si>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</si>
  <si>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</si>
  <si>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</si>
  <si>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</si>
  <si>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</si>
  <si>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</si>
  <si>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</si>
  <si>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</si>
  <si>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</si>
  <si>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</si>
  <si>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</si>
  <si>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</si>
  <si>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</si>
  <si>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</si>
  <si>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</si>
  <si>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</si>
  <si>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</si>
  <si>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</si>
  <si>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</si>
  <si>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</si>
  <si>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</si>
  <si>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</si>
  <si>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</si>
  <si>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</si>
  <si>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</si>
  <si>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</si>
  <si>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</si>
  <si>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</si>
  <si>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</si>
  <si>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</si>
  <si>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</si>
  <si>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</si>
  <si>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</si>
  <si>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</si>
  <si>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</si>
  <si>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</si>
  <si>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</si>
  <si>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</si>
  <si>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</si>
  <si>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</si>
  <si>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</si>
  <si>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</si>
  <si>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</si>
  <si>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</si>
  <si>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</si>
  <si>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</si>
  <si>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</si>
  <si>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</si>
  <si>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</si>
  <si>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</si>
  <si>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</si>
  <si>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</si>
  <si>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</si>
  <si>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</si>
  <si>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</si>
  <si>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</si>
  <si>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</si>
  <si>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</si>
  <si>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</si>
  <si>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</si>
  <si>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</si>
  <si>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</si>
  <si>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</si>
  <si>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</si>
  <si>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</si>
  <si>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</si>
  <si>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</si>
  <si>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</si>
  <si>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</si>
  <si>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</si>
  <si>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</si>
  <si>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</si>
  <si>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</si>
  <si>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</si>
  <si>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</si>
  <si>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</si>
  <si>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</si>
  <si>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</si>
  <si>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</si>
  <si>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</si>
  <si>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</si>
  <si>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</si>
  <si>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</si>
  <si>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</si>
  <si>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</si>
  <si>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</si>
  <si>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</si>
  <si>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</si>
  <si>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</si>
  <si>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</si>
  <si>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</si>
  <si>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</si>
  <si>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</si>
  <si>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</si>
  <si>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</si>
  <si>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</si>
  <si>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</si>
  <si>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</si>
  <si>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</si>
  <si>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</si>
  <si>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</si>
  <si>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</si>
  <si>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</si>
  <si>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</si>
  <si>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</si>
  <si>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</si>
  <si>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</si>
  <si>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</si>
  <si>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</si>
  <si>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</si>
  <si>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</si>
  <si>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</si>
  <si>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</si>
  <si>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</si>
  <si>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</si>
  <si>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</si>
  <si>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</si>
  <si>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</si>
  <si>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</si>
  <si>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</si>
  <si>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</si>
  <si>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</si>
  <si>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</si>
  <si>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</si>
  <si>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</si>
  <si>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</si>
  <si>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</si>
  <si>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</si>
  <si>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</si>
  <si>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</si>
  <si>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</si>
  <si>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</si>
  <si>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</si>
  <si>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</si>
  <si>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</si>
  <si>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</si>
  <si>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</si>
  <si>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</si>
  <si>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</si>
  <si>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</si>
  <si>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</si>
  <si>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</si>
  <si>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</si>
  <si>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</si>
  <si>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</si>
  <si>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</si>
  <si>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</si>
  <si>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</si>
  <si>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</si>
  <si>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</si>
  <si>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</si>
  <si>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</si>
  <si>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</si>
  <si>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</si>
  <si>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</si>
  <si>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</si>
  <si>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</si>
  <si>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</si>
  <si>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</si>
  <si>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</si>
  <si>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</si>
  <si>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</si>
  <si>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</si>
  <si>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</si>
  <si>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</si>
  <si>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</si>
  <si>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</si>
  <si>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</si>
  <si>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</si>
  <si>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</si>
  <si>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</si>
  <si>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</si>
  <si>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</si>
  <si>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</si>
  <si>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</si>
  <si>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</si>
  <si>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</si>
  <si>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</si>
  <si>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</si>
  <si>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</si>
  <si>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</si>
  <si>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</si>
  <si>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</si>
  <si>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</si>
  <si>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</si>
  <si>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</si>
  <si>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</si>
  <si>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</si>
  <si>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</si>
  <si>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</si>
  <si>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</si>
  <si>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</si>
  <si>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</si>
  <si>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</si>
  <si>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</si>
  <si>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</si>
  <si>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</si>
  <si>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</si>
  <si>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</si>
  <si>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</si>
  <si>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</si>
  <si>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</si>
  <si>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</si>
  <si>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</si>
  <si>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</si>
  <si>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</si>
  <si>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</si>
  <si>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</si>
  <si>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</si>
  <si>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</si>
  <si>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</si>
  <si>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</si>
  <si>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</si>
  <si>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</si>
  <si>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</si>
  <si>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</si>
  <si>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</si>
  <si>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</si>
  <si>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</si>
  <si>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</si>
  <si>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</si>
  <si>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</si>
  <si>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</si>
  <si>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</si>
  <si>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</si>
  <si>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</si>
  <si>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</si>
  <si>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</si>
  <si>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</si>
  <si>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</si>
  <si>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</si>
  <si>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</si>
  <si>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</si>
  <si>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</si>
  <si>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</si>
  <si>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</si>
  <si>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</si>
  <si>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</si>
  <si>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</si>
  <si>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</si>
  <si>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</si>
  <si>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</si>
  <si>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</si>
  <si>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</si>
  <si>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</si>
  <si>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</si>
  <si>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</si>
  <si>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</si>
  <si>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</si>
  <si>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</si>
  <si>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</si>
  <si>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</si>
  <si>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</si>
  <si>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</si>
  <si>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</si>
  <si>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</si>
  <si>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</si>
  <si>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</si>
  <si>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</si>
  <si>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</si>
  <si>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</si>
  <si>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</si>
  <si>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</si>
  <si>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</si>
  <si>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</si>
  <si>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</si>
  <si>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</si>
  <si>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</si>
  <si>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</si>
  <si>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</si>
  <si>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</si>
  <si>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</si>
  <si>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</si>
  <si>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</si>
  <si>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</si>
  <si>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</si>
  <si>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</si>
  <si>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</si>
  <si>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</si>
  <si>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</si>
  <si>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</si>
  <si>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</si>
  <si>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</si>
  <si>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</si>
  <si>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</si>
  <si>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</si>
  <si>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</si>
  <si>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</si>
  <si>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</si>
  <si>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</si>
  <si>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</si>
  <si>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</si>
  <si>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</si>
  <si>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</si>
  <si>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</si>
  <si>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</si>
  <si>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</si>
  <si>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</si>
  <si>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</si>
  <si>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</si>
  <si>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</si>
  <si>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</si>
  <si>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</si>
  <si>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</si>
  <si>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</si>
  <si>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</si>
  <si>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</si>
  <si>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</si>
  <si>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</si>
  <si>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</si>
  <si>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</si>
  <si>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</si>
  <si>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</si>
  <si>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</si>
  <si>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</si>
  <si>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</si>
  <si>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</si>
  <si>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</si>
  <si>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</si>
  <si>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</si>
  <si>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</si>
  <si>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</si>
  <si>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</si>
  <si>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</si>
  <si>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</si>
  <si>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</si>
  <si>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</si>
  <si>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</si>
  <si>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</si>
  <si>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</si>
  <si>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</si>
  <si>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</si>
  <si>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</si>
  <si>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</si>
  <si>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</si>
  <si>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</si>
  <si>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</si>
  <si>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</si>
  <si>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</si>
  <si>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</si>
  <si>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</si>
  <si>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</si>
  <si>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</si>
  <si>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</si>
  <si>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</si>
  <si>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</si>
  <si>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</si>
  <si>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</si>
  <si>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</si>
  <si>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</si>
  <si>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</si>
  <si>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</si>
  <si>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</si>
  <si>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</si>
  <si>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</si>
  <si>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</si>
  <si>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</si>
  <si>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</si>
  <si>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</si>
  <si>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</si>
  <si>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</si>
  <si>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</si>
  <si>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</si>
  <si>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</si>
  <si>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</si>
  <si>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</si>
  <si>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</si>
  <si>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</si>
  <si>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</si>
  <si>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</si>
  <si>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</si>
  <si>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</si>
  <si>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</si>
  <si>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</si>
  <si>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</si>
  <si>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</si>
  <si>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</si>
  <si>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</si>
  <si>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</si>
  <si>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</si>
  <si>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</si>
  <si>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</si>
  <si>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</si>
  <si>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</si>
  <si>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</si>
  <si>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</si>
  <si>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</si>
  <si>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</si>
  <si>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</si>
  <si>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</si>
  <si>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</si>
  <si>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</si>
  <si>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</si>
  <si>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</si>
  <si>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</si>
  <si>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</si>
  <si>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</si>
  <si>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</si>
  <si>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</si>
  <si>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</si>
  <si>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</si>
  <si>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</si>
  <si>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</si>
  <si>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</si>
  <si>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</si>
  <si>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</si>
  <si>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</si>
  <si>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</si>
  <si>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</si>
  <si>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</si>
  <si>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</si>
  <si>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</si>
  <si>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</si>
  <si>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</si>
  <si>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</si>
  <si>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</si>
  <si>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</si>
  <si>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</si>
  <si>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</si>
  <si>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</si>
  <si>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</si>
  <si>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</si>
  <si>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</si>
  <si>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</si>
  <si>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</si>
  <si>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</si>
  <si>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</si>
  <si>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</si>
  <si>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</si>
  <si>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</si>
  <si>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</si>
  <si>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</si>
  <si>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</si>
  <si>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</si>
  <si>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</si>
  <si>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</si>
  <si>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</si>
  <si>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</si>
  <si>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</si>
  <si>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</si>
  <si>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</si>
  <si>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</si>
  <si>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</si>
  <si>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</si>
  <si>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</si>
  <si>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</si>
  <si>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</si>
  <si>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</si>
  <si>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</si>
  <si>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</si>
  <si>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</si>
  <si>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</si>
  <si>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</si>
  <si>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</si>
  <si>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</si>
  <si>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</si>
  <si>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</si>
  <si>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</si>
  <si>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</si>
  <si>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</si>
  <si>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</si>
  <si>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</si>
  <si>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</si>
  <si>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</si>
  <si>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</si>
  <si>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</si>
  <si>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</si>
  <si>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</si>
  <si>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</si>
  <si>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</si>
  <si>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</si>
  <si>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</si>
  <si>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</si>
  <si>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</si>
  <si>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</si>
  <si>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</si>
  <si>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</si>
  <si>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</si>
  <si>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</si>
  <si>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</si>
  <si>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</si>
  <si>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</si>
  <si>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</si>
  <si>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</si>
  <si>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</si>
  <si>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</si>
  <si>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</si>
  <si>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</si>
  <si>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</si>
  <si>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</si>
  <si>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</si>
  <si>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</si>
  <si>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</si>
  <si>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</si>
  <si>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</si>
  <si>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</si>
  <si>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</si>
  <si>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</si>
  <si>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</si>
  <si>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</si>
  <si>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</si>
  <si>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</si>
  <si>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</si>
  <si>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</si>
  <si>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</si>
  <si>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</si>
  <si>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</si>
  <si>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</si>
  <si>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</si>
  <si>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</si>
  <si>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</si>
  <si>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</si>
  <si>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</si>
  <si>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</si>
  <si>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</si>
  <si>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</si>
  <si>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</si>
  <si>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</si>
  <si>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</si>
  <si>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</si>
  <si>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</si>
  <si>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</si>
  <si>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</si>
  <si>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</si>
  <si>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</si>
  <si>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</si>
  <si>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</si>
  <si>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</si>
  <si>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</si>
  <si>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</si>
  <si>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</si>
  <si>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</si>
  <si>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</si>
  <si>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</si>
  <si>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</si>
  <si>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</si>
  <si>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</si>
  <si>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</si>
  <si>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</si>
  <si>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</si>
  <si>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</si>
  <si>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</si>
  <si>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</si>
  <si>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</si>
  <si>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</si>
  <si>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</si>
  <si>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</si>
  <si>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</si>
  <si>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</si>
  <si>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</si>
  <si>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</si>
  <si>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</si>
  <si>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</si>
  <si>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</si>
  <si>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</si>
  <si>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</si>
  <si>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</si>
  <si>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</si>
  <si>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</si>
  <si>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</si>
  <si>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</si>
  <si>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</si>
  <si>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</si>
  <si>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</si>
  <si>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</si>
  <si>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</si>
  <si>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</si>
  <si>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</si>
  <si>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</si>
  <si>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</si>
  <si>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</si>
  <si>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</si>
  <si>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</si>
  <si>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</si>
  <si>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</si>
  <si>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</si>
  <si>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</si>
  <si>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</si>
  <si>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</si>
  <si>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</si>
  <si>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</si>
  <si>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</si>
  <si>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</si>
  <si>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</si>
  <si>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</si>
  <si>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</si>
  <si>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</si>
  <si>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</si>
  <si>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</si>
  <si>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</si>
  <si>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</si>
  <si>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</si>
  <si>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</si>
  <si>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</si>
  <si>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</si>
  <si>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</si>
  <si>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</si>
  <si>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</si>
  <si>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</si>
  <si>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</si>
  <si>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</si>
  <si>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</si>
  <si>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</si>
  <si>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</si>
  <si>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</si>
  <si>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</si>
  <si>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</si>
  <si>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</si>
  <si>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</si>
  <si>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</si>
  <si>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</si>
  <si>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</si>
  <si>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</si>
  <si>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</si>
  <si>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</si>
  <si>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</si>
  <si>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</si>
  <si>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</si>
  <si>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</si>
  <si>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</si>
  <si>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</si>
  <si>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</si>
  <si>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</si>
  <si>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</si>
  <si>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</si>
  <si>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</si>
  <si>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</si>
  <si>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</si>
  <si>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</si>
  <si>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</si>
  <si>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</si>
  <si>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</si>
  <si>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</si>
  <si>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</si>
  <si>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</si>
  <si>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</si>
  <si>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</si>
  <si>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</si>
  <si>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</si>
  <si>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</si>
  <si>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</si>
  <si>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</si>
  <si>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</si>
  <si>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</si>
  <si>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</si>
  <si>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</si>
  <si>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</si>
  <si>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</si>
  <si>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</si>
  <si>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</si>
  <si>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</si>
  <si>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</si>
  <si>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</si>
  <si>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</si>
  <si>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</si>
  <si>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</si>
  <si>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</si>
  <si>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</si>
  <si>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</si>
  <si>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</si>
  <si>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</si>
  <si>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</si>
  <si>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</si>
  <si>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</si>
  <si>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</si>
  <si>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</si>
  <si>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</si>
  <si>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</si>
  <si>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</si>
  <si>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</si>
  <si>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</si>
  <si>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</si>
  <si>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</si>
  <si>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</si>
  <si>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</si>
  <si>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</si>
  <si>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</si>
  <si>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</si>
  <si>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</si>
  <si>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</si>
  <si>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</si>
  <si>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</si>
  <si>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</si>
  <si>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</si>
  <si>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</si>
  <si>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</si>
  <si>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</si>
  <si>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</si>
  <si>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</si>
  <si>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</si>
  <si>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</si>
  <si>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</si>
  <si>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</si>
  <si>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</si>
  <si>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</si>
  <si>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</si>
  <si>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</si>
  <si>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</si>
  <si>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</si>
  <si>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</si>
  <si>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</si>
  <si>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</si>
  <si>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</si>
  <si>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</si>
  <si>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</si>
  <si>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</si>
  <si>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</si>
  <si>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</si>
  <si>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</si>
  <si>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</si>
  <si>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</si>
  <si>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</si>
  <si>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</si>
  <si>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</si>
  <si>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</si>
  <si>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</si>
  <si>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</si>
  <si>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</si>
  <si>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</si>
  <si>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</si>
  <si>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</si>
  <si>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</si>
  <si>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</si>
  <si>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</si>
  <si>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</si>
  <si>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</si>
  <si>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</si>
  <si>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</si>
  <si>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</si>
  <si>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</si>
  <si>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</si>
  <si>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</si>
  <si>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</si>
  <si>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</si>
  <si>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</si>
  <si>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</si>
  <si>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</si>
  <si>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</si>
  <si>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</si>
  <si>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</si>
  <si>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</si>
  <si>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</si>
  <si>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</si>
  <si>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</si>
  <si>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</si>
  <si>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</si>
  <si>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</si>
  <si>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</si>
  <si>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</si>
  <si>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</si>
  <si>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</si>
  <si>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</si>
  <si>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</si>
  <si>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</si>
  <si>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</si>
  <si>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</si>
  <si>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</si>
  <si>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</si>
  <si>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</si>
  <si>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</si>
  <si>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</si>
  <si>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</si>
  <si>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</si>
  <si>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</si>
  <si>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</si>
  <si>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</si>
  <si>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</si>
  <si>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</si>
  <si>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</si>
  <si>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</si>
  <si>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</si>
  <si>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</si>
  <si>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</si>
  <si>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</si>
  <si>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</si>
  <si>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</si>
  <si>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</si>
  <si>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</si>
  <si>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</si>
  <si>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</si>
  <si>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</si>
  <si>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</si>
  <si>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</si>
  <si>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</si>
  <si>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</si>
  <si>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</si>
  <si>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</si>
  <si>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</si>
  <si>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</si>
  <si>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</si>
  <si>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</si>
  <si>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</si>
  <si>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</si>
  <si>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</si>
  <si>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</si>
  <si>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</si>
  <si>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</si>
  <si>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</si>
  <si>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</si>
  <si>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</si>
  <si>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</si>
  <si>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</si>
  <si>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</si>
  <si>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</si>
  <si>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</si>
  <si>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</si>
  <si>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</si>
  <si>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</si>
  <si>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</si>
  <si>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</si>
  <si>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</si>
  <si>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</si>
  <si>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</si>
  <si>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</si>
  <si>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</si>
  <si>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</si>
  <si>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</si>
  <si>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</si>
  <si>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</si>
  <si>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</si>
  <si>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</si>
  <si>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</si>
  <si>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</si>
  <si>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</si>
  <si>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</si>
  <si>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</si>
  <si>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</si>
  <si>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</si>
  <si>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</si>
  <si>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</si>
  <si>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</si>
  <si>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</si>
  <si>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</si>
  <si>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</si>
  <si>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</si>
  <si>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</si>
  <si>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</si>
  <si>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</si>
  <si>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</si>
  <si>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</si>
  <si>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</si>
  <si>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</si>
  <si>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</si>
  <si>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</si>
  <si>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</si>
  <si>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</si>
  <si>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</si>
  <si>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</si>
  <si>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</si>
  <si>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</si>
  <si>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</si>
  <si>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</si>
  <si>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</si>
  <si>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</si>
  <si>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</si>
  <si>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</si>
  <si>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</si>
  <si>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</si>
  <si>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</si>
  <si>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</si>
  <si>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</si>
  <si>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</si>
  <si>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</si>
  <si>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</si>
  <si>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</si>
  <si>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</si>
  <si>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</si>
  <si>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</si>
  <si>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</si>
  <si>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</si>
  <si>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</si>
  <si>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</si>
  <si>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</si>
  <si>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</si>
  <si>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</si>
  <si>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</si>
  <si>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</si>
  <si>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</si>
  <si>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</si>
  <si>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</si>
  <si>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</si>
  <si>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</si>
  <si>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</si>
  <si>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</si>
  <si>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</si>
  <si>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</si>
  <si>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</si>
  <si>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</si>
  <si>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</si>
  <si>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</si>
  <si>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</si>
  <si>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</si>
  <si>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</si>
  <si>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</si>
  <si>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</si>
  <si>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</si>
  <si>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</si>
  <si>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</si>
  <si>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</si>
  <si>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</si>
  <si>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</si>
  <si>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</si>
  <si>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</si>
  <si>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</si>
  <si>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</si>
  <si>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</si>
  <si>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</si>
  <si>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</si>
  <si>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</si>
  <si>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</si>
  <si>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</si>
  <si>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</si>
  <si>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</si>
  <si>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</si>
  <si>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</si>
  <si>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</si>
  <si>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</si>
  <si>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</si>
  <si>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</si>
  <si>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</si>
  <si>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</si>
  <si>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</si>
  <si>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</si>
  <si>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</si>
  <si>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</si>
  <si>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</si>
  <si>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</si>
  <si>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</si>
  <si>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</si>
  <si>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</si>
  <si>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</si>
  <si>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</si>
  <si>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</si>
  <si>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</si>
  <si>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</si>
  <si>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</si>
  <si>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</si>
  <si>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</si>
  <si>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</si>
  <si>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</si>
  <si>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</si>
  <si>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</si>
  <si>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</si>
  <si>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</si>
  <si>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</si>
  <si>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</si>
  <si>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</si>
  <si>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</si>
  <si>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</si>
  <si>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</si>
  <si>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</si>
  <si>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</si>
  <si>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</si>
  <si>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</si>
  <si>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</si>
  <si>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</si>
  <si>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</si>
  <si>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</si>
  <si>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</si>
  <si>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</si>
  <si>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</si>
  <si>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</si>
  <si>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</si>
  <si>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</si>
  <si>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</si>
  <si>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</si>
  <si>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</si>
  <si>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</si>
  <si>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</si>
  <si>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</si>
  <si>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</si>
  <si>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</si>
  <si>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</si>
  <si>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</si>
  <si>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</si>
  <si>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</si>
  <si>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</si>
  <si>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</si>
  <si>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</si>
  <si>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</si>
  <si>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</si>
  <si>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</si>
  <si>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</si>
  <si>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</si>
  <si>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</si>
  <si>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</si>
  <si>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</si>
  <si>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</si>
  <si>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</si>
  <si>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</si>
  <si>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</si>
  <si>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</si>
  <si>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</si>
  <si>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</si>
  <si>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</si>
  <si>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</si>
  <si>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</si>
  <si>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</si>
  <si>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</si>
  <si>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</si>
  <si>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</si>
  <si>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</si>
  <si>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</si>
  <si>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</si>
  <si>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</si>
  <si>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</si>
  <si>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</si>
  <si>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</si>
  <si>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</si>
  <si>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</si>
  <si>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</si>
  <si>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</si>
  <si>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</si>
  <si>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</si>
  <si>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</si>
  <si>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</si>
  <si>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</si>
  <si>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</si>
  <si>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</si>
  <si>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</si>
  <si>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</si>
  <si>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</si>
  <si>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</si>
  <si>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</si>
  <si>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</si>
  <si>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</si>
  <si>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</si>
  <si>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</si>
  <si>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</si>
  <si>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</si>
  <si>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</si>
  <si>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</si>
  <si>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</si>
  <si>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</si>
  <si>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</si>
  <si>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</si>
  <si>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</si>
  <si>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</si>
  <si>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</si>
  <si>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</si>
  <si>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</si>
  <si>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</si>
  <si>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</si>
  <si>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</si>
  <si>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</si>
  <si>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</si>
  <si>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</si>
  <si>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</si>
  <si>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</si>
  <si>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</si>
  <si>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</si>
  <si>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</si>
  <si>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</si>
  <si>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</si>
  <si>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</si>
  <si>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</si>
  <si>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</si>
  <si>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</si>
  <si>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</si>
  <si>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</si>
  <si>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</si>
  <si>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</si>
  <si>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</si>
  <si>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</si>
  <si>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</si>
  <si>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</si>
  <si>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</si>
  <si>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</si>
  <si>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</si>
  <si>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</si>
  <si>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</si>
  <si>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</si>
  <si>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</si>
  <si>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</si>
  <si>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</si>
  <si>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</si>
  <si>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</si>
  <si>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</si>
  <si>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</si>
  <si>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</si>
  <si>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</si>
  <si>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</si>
  <si>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</si>
  <si>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</si>
  <si>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</si>
  <si>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</si>
  <si>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</si>
  <si>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</si>
  <si>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</si>
  <si>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</si>
  <si>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</si>
  <si>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</si>
  <si>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</si>
  <si>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</si>
  <si>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</si>
  <si>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</si>
  <si>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</si>
  <si>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</si>
  <si>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</si>
  <si>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</si>
  <si>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</si>
  <si>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</si>
  <si>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</si>
  <si>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</si>
  <si>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</si>
  <si>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</si>
  <si>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</si>
  <si>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</si>
  <si>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</si>
  <si>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</si>
  <si>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</si>
  <si>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</si>
  <si>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</si>
  <si>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</si>
  <si>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</si>
  <si>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</si>
  <si>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</si>
  <si>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</si>
  <si>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</si>
  <si>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</si>
  <si>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</si>
  <si>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</si>
  <si>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</si>
  <si>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</si>
  <si>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</si>
  <si>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</si>
  <si>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</si>
  <si>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</si>
  <si>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</si>
  <si>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</si>
  <si>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</si>
  <si>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</si>
  <si>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</si>
  <si>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</si>
  <si>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</si>
  <si>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</si>
  <si>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</si>
  <si>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</si>
  <si>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</si>
  <si>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</si>
  <si>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</si>
  <si>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</si>
  <si>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</si>
  <si>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</si>
  <si>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</si>
  <si>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</si>
  <si>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</si>
  <si>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</si>
  <si>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</si>
  <si>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</si>
  <si>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</si>
  <si>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</si>
  <si>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</si>
  <si>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</si>
  <si>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</si>
  <si>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</si>
  <si>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</si>
  <si>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</si>
  <si>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</si>
  <si>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</si>
  <si>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</si>
  <si>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</si>
  <si>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</si>
  <si>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</si>
  <si>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</si>
  <si>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</si>
  <si>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</si>
  <si>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</si>
  <si>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</si>
  <si>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</si>
  <si>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</si>
  <si>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</si>
  <si>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</si>
  <si>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</si>
  <si>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</si>
  <si>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</si>
  <si>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</si>
  <si>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</si>
  <si>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</si>
  <si>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</si>
  <si>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</si>
  <si>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</si>
  <si>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</si>
  <si>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</si>
  <si>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</si>
  <si>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</si>
  <si>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</si>
  <si>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</si>
  <si>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</si>
  <si>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</si>
  <si>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</si>
  <si>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</si>
  <si>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</si>
  <si>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</si>
  <si>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</si>
  <si>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</si>
  <si>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</si>
  <si>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</si>
  <si>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</si>
  <si>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</si>
  <si>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</si>
  <si>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</si>
  <si>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</si>
  <si>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</si>
  <si>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</si>
  <si>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</si>
  <si>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</si>
  <si>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</si>
  <si>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</si>
  <si>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</si>
  <si>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</si>
  <si>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</si>
  <si>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</si>
  <si>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</si>
  <si>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</si>
  <si>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</si>
  <si>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</si>
  <si>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</si>
  <si>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</si>
  <si>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</si>
  <si>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</si>
  <si>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</si>
  <si>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</si>
  <si>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</si>
  <si>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</si>
  <si>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</si>
  <si>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</si>
  <si>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</si>
  <si>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</si>
  <si>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</si>
  <si>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</si>
  <si>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</si>
  <si>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</si>
  <si>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</si>
  <si>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</si>
  <si>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</si>
  <si>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</si>
  <si>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</si>
  <si>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</si>
  <si>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</si>
  <si>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</si>
  <si>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</si>
  <si>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</si>
  <si>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</si>
  <si>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</si>
  <si>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</si>
  <si>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</si>
  <si>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</si>
  <si>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</si>
  <si>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</si>
  <si>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</si>
  <si>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</si>
  <si>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</si>
  <si>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</si>
  <si>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</si>
  <si>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</si>
  <si>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</si>
  <si>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</si>
  <si>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</si>
  <si>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</si>
  <si>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</si>
  <si>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</si>
  <si>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</si>
  <si>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</si>
  <si>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</si>
  <si>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</si>
  <si>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</si>
  <si>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</si>
  <si>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</si>
  <si>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</si>
  <si>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</si>
  <si>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</si>
  <si>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</si>
  <si>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</si>
  <si>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</si>
  <si>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</si>
  <si>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</si>
  <si>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</si>
  <si>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</si>
  <si>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</si>
  <si>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</si>
  <si>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</si>
  <si>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</si>
  <si>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</si>
  <si>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</si>
  <si>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</si>
  <si>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</si>
  <si>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</si>
  <si>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</si>
  <si>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</si>
  <si>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</si>
  <si>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</si>
  <si>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</si>
  <si>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</si>
  <si>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</si>
  <si>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</si>
  <si>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</si>
  <si>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</si>
  <si>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</si>
  <si>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</si>
  <si>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</si>
  <si>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</si>
  <si>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</si>
  <si>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</si>
  <si>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</si>
  <si>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</si>
  <si>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</si>
  <si>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</si>
  <si>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</si>
  <si>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</si>
  <si>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</si>
  <si>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</si>
  <si>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</si>
  <si>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</si>
  <si>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</si>
  <si>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</si>
  <si>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</si>
  <si>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</si>
  <si>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</si>
  <si>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</si>
  <si>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</si>
  <si>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</si>
  <si>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</si>
  <si>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</si>
  <si>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</si>
  <si>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</si>
  <si>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</si>
  <si>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</si>
  <si>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</si>
  <si>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</si>
  <si>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</si>
  <si>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</si>
  <si>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</si>
  <si>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</si>
  <si>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</si>
  <si>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</si>
  <si>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</si>
  <si>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</si>
  <si>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</si>
  <si>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</si>
  <si>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</si>
  <si>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</si>
  <si>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</si>
  <si>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</si>
  <si>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</si>
  <si>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</si>
  <si>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</si>
  <si>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</si>
  <si>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</si>
  <si>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</si>
  <si>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</si>
  <si>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</si>
  <si>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</si>
  <si>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</si>
  <si>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</si>
  <si>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</si>
  <si>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</si>
  <si>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</si>
  <si>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</si>
  <si>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</si>
  <si>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</si>
  <si>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</si>
  <si>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</si>
  <si>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</si>
  <si>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</si>
  <si>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</si>
  <si>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</si>
  <si>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</si>
  <si>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</si>
  <si>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</si>
  <si>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</si>
  <si>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</si>
  <si>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</si>
  <si>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</si>
  <si>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</si>
  <si>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</si>
  <si>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</si>
  <si>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</si>
  <si>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</si>
  <si>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</si>
  <si>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</si>
  <si>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</si>
  <si>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</si>
  <si>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</si>
  <si>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</si>
  <si>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</si>
  <si>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</si>
  <si>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</si>
  <si>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</si>
  <si>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</si>
  <si>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</si>
  <si>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</si>
  <si>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</si>
  <si>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</si>
  <si>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</si>
  <si>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</si>
  <si>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</si>
  <si>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</si>
  <si>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</si>
  <si>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</si>
  <si>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</si>
  <si>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</si>
  <si>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</si>
  <si>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</si>
  <si>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</si>
  <si>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</si>
  <si>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</si>
  <si>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</si>
  <si>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</si>
  <si>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</si>
  <si>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</si>
  <si>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</si>
  <si>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</si>
  <si>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</si>
  <si>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</si>
  <si>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</si>
  <si>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</si>
  <si>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</si>
  <si>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</si>
  <si>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</si>
  <si>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</si>
  <si>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</si>
  <si>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</si>
  <si>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</si>
  <si>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</si>
  <si>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</si>
  <si>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</si>
  <si>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</si>
  <si>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</si>
  <si>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</si>
  <si>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</si>
  <si>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</si>
  <si>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</si>
  <si>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</si>
  <si>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</si>
  <si>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</si>
  <si>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</si>
  <si>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</si>
  <si>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</si>
  <si>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</si>
  <si>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</si>
  <si>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</si>
  <si>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</si>
  <si>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</si>
  <si>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</si>
  <si>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</si>
  <si>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</si>
  <si>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</si>
  <si>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</si>
  <si>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</si>
  <si>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</si>
  <si>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</si>
  <si>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</si>
  <si>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</si>
  <si>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</si>
  <si>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</si>
  <si>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</si>
  <si>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</si>
  <si>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</si>
  <si>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</si>
  <si>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</si>
  <si>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</si>
  <si>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</si>
  <si>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</si>
  <si>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</si>
  <si>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</si>
  <si>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</si>
  <si>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</si>
  <si>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</si>
  <si>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</si>
  <si>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</si>
  <si>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</si>
  <si>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</si>
  <si>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</si>
  <si>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</si>
  <si>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</si>
  <si>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</si>
  <si>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</si>
  <si>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</si>
  <si>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</si>
  <si>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</si>
  <si>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</si>
  <si>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</si>
  <si>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</si>
  <si>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</si>
  <si>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</si>
  <si>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</si>
  <si>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</si>
  <si>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</si>
  <si>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</si>
  <si>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</si>
  <si>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</si>
  <si>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</si>
  <si>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</si>
  <si>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</si>
  <si>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</si>
  <si>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</si>
  <si>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</si>
  <si>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</si>
  <si>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</si>
  <si>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</si>
  <si>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</si>
  <si>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</si>
  <si>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</si>
  <si>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</si>
  <si>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</si>
  <si>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</si>
  <si>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</si>
  <si>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</si>
  <si>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</si>
  <si>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</si>
  <si>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</si>
  <si>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</si>
  <si>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</si>
  <si>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</si>
  <si>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</si>
  <si>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</si>
  <si>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</si>
  <si>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</si>
  <si>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</si>
  <si>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</si>
  <si>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</si>
  <si>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</si>
  <si>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</si>
  <si>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</si>
  <si>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</si>
  <si>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</si>
  <si>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</si>
  <si>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</si>
  <si>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</si>
  <si>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</si>
  <si>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</si>
  <si>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</si>
  <si>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</si>
  <si>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</si>
  <si>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</si>
  <si>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</si>
  <si>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</si>
  <si>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</si>
  <si>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</si>
  <si>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</si>
  <si>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</si>
  <si>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</si>
  <si>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</si>
  <si>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</si>
  <si>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</si>
  <si>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</si>
  <si>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</si>
  <si>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</si>
  <si>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</si>
  <si>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</si>
  <si>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</si>
  <si>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</si>
  <si>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</si>
  <si>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</si>
  <si>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</si>
  <si>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</si>
  <si>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</si>
  <si>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</si>
  <si>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</si>
  <si>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</si>
  <si>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</si>
  <si>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</si>
  <si>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</si>
  <si>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</si>
  <si>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</si>
  <si>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</si>
  <si>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</si>
  <si>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</si>
  <si>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</si>
  <si>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</si>
  <si>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</si>
  <si>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</si>
  <si>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</si>
  <si>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</si>
  <si>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</si>
  <si>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</si>
  <si>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</si>
  <si>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</si>
  <si>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</si>
  <si>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</si>
  <si>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</si>
  <si>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</si>
  <si>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</si>
  <si>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</si>
  <si>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</si>
  <si>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</si>
  <si>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</si>
  <si>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</si>
  <si>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</si>
  <si>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</si>
  <si>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</si>
  <si>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</si>
  <si>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</si>
  <si>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</si>
  <si>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</si>
  <si>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</si>
  <si>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</si>
  <si>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</si>
  <si>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</si>
  <si>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</si>
  <si>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</si>
  <si>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</si>
  <si>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</si>
  <si>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</si>
  <si>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</si>
  <si>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</si>
  <si>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</si>
  <si>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</si>
  <si>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</si>
  <si>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</si>
  <si>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</si>
  <si>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</si>
  <si>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</si>
  <si>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</si>
  <si>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</si>
  <si>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</si>
  <si>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</si>
  <si>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</si>
  <si>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</si>
  <si>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</si>
  <si>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</si>
  <si>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</si>
  <si>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</si>
  <si>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</si>
  <si>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</si>
  <si>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</si>
  <si>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</si>
  <si>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</si>
  <si>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</si>
  <si>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</si>
  <si>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</si>
  <si>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</si>
  <si>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</si>
  <si>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</si>
  <si>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</si>
  <si>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</si>
  <si>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</si>
  <si>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</si>
  <si>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</si>
  <si>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</si>
  <si>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</si>
  <si>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</si>
  <si>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</si>
  <si>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</si>
  <si>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</si>
  <si>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</si>
  <si>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</si>
  <si>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</si>
  <si>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</si>
  <si>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</si>
  <si>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</si>
  <si>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</si>
  <si>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</si>
  <si>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</si>
  <si>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</si>
  <si>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</si>
  <si>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</si>
  <si>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</si>
  <si>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</si>
  <si>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</si>
  <si>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</si>
  <si>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</si>
  <si>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</si>
  <si>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</si>
  <si>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</si>
  <si>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</si>
  <si>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</si>
  <si>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</si>
  <si>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</si>
  <si>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</si>
  <si>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</si>
  <si>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</si>
  <si>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</si>
  <si>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</si>
  <si>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</si>
  <si>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</si>
  <si>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</si>
  <si>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</si>
  <si>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</si>
  <si>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</si>
  <si>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</si>
  <si>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</si>
  <si>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</si>
  <si>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</si>
  <si>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</si>
  <si>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</si>
  <si>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</si>
  <si>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</si>
  <si>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</si>
  <si>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</si>
  <si>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</si>
  <si>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</si>
  <si>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</si>
  <si>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</si>
  <si>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</si>
  <si>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</si>
  <si>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</si>
  <si>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</si>
  <si>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</si>
  <si>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</si>
  <si>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</si>
  <si>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</si>
  <si>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</si>
  <si>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</si>
  <si>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</si>
  <si>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</si>
  <si>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</si>
  <si>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</si>
  <si>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</si>
  <si>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</si>
  <si>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</si>
  <si>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</si>
  <si>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</si>
  <si>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</si>
  <si>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</si>
  <si>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</si>
  <si>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</si>
  <si>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</si>
  <si>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</si>
  <si>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</si>
  <si>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</si>
  <si>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</si>
  <si>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</si>
  <si>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</si>
  <si>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</si>
  <si>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</si>
  <si>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</si>
  <si>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</si>
  <si>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</si>
  <si>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</si>
  <si>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</si>
  <si>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</si>
  <si>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</si>
  <si>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</si>
  <si>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</si>
  <si>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</si>
  <si>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</si>
  <si>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</si>
  <si>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</si>
  <si>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</si>
  <si>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</si>
  <si>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</si>
  <si>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</si>
  <si>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</si>
  <si>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</si>
  <si>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</si>
  <si>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</si>
  <si>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</si>
  <si>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</si>
  <si>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</si>
  <si>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</si>
  <si>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</si>
  <si>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</si>
  <si>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</si>
  <si>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</si>
  <si>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</si>
  <si>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</si>
  <si>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</si>
  <si>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</si>
  <si>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</si>
  <si>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</si>
  <si>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</si>
  <si>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</si>
  <si>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</si>
  <si>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</si>
  <si>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</si>
  <si>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</si>
  <si>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</si>
  <si>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</si>
  <si>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</si>
  <si>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</si>
  <si>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</si>
  <si>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</si>
  <si>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</si>
  <si>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</si>
  <si>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</si>
  <si>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</si>
  <si>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</si>
  <si>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</si>
  <si>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</si>
  <si>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</si>
  <si>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</si>
  <si>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</si>
  <si>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</si>
  <si>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</si>
  <si>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</si>
  <si>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</si>
  <si>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</si>
  <si>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</si>
  <si>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</si>
  <si>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</si>
  <si>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</si>
  <si>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</si>
  <si>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</si>
  <si>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</si>
  <si>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</si>
  <si>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</si>
  <si>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</si>
  <si>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</si>
  <si>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</si>
  <si>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</si>
  <si>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</si>
  <si>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</si>
  <si>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</si>
  <si>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</si>
  <si>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</si>
  <si>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</si>
  <si>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</si>
  <si>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</si>
  <si>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</si>
  <si>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</si>
  <si>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</si>
  <si>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</si>
  <si>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</si>
  <si>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</si>
  <si>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</si>
  <si>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</si>
  <si>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</si>
  <si>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</si>
  <si>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</si>
  <si>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</si>
  <si>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</si>
  <si>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</si>
  <si>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</si>
  <si>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</si>
  <si>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</si>
  <si>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</si>
  <si>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</si>
  <si>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</si>
  <si>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</si>
  <si>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</si>
  <si>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</si>
  <si>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</si>
  <si>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</si>
  <si>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</si>
  <si>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</si>
  <si>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</si>
  <si>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</si>
  <si>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</si>
  <si>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</si>
  <si>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</si>
  <si>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</si>
  <si>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</si>
  <si>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</si>
  <si>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</si>
  <si>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</si>
  <si>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</si>
  <si>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</si>
  <si>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</si>
  <si>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</si>
  <si>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</si>
  <si>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</si>
  <si>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</si>
  <si>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</si>
  <si>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</si>
  <si>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</si>
  <si>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</si>
  <si>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</si>
  <si>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</si>
  <si>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</si>
  <si>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</si>
  <si>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</si>
  <si>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</si>
  <si>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</si>
  <si>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</si>
  <si>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</si>
  <si>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</si>
  <si>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</si>
  <si>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</si>
  <si>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</si>
  <si>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</si>
  <si>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</si>
  <si>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</si>
  <si>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</si>
  <si>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</si>
  <si>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</si>
  <si>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</si>
  <si>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</si>
  <si>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</si>
  <si>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</si>
  <si>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</si>
  <si>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</si>
  <si>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</si>
  <si>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</si>
  <si>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</si>
  <si>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</si>
  <si>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</si>
  <si>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</si>
  <si>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</si>
  <si>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</si>
  <si>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</si>
  <si>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</si>
  <si>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</si>
  <si>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</si>
  <si>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</si>
  <si>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</si>
  <si>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</si>
  <si>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</si>
  <si>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</si>
  <si>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</si>
  <si>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</si>
  <si>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</si>
  <si>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</si>
  <si>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</si>
  <si>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</si>
  <si>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</si>
  <si>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</si>
  <si>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</si>
  <si>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</si>
  <si>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</si>
  <si>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</si>
  <si>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</si>
  <si>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</si>
  <si>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</si>
  <si>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</si>
  <si>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</si>
  <si>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</si>
  <si>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</si>
  <si>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</si>
  <si>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</si>
  <si>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</si>
  <si>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</si>
  <si>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</si>
  <si>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</si>
  <si>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</si>
  <si>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</si>
  <si>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</si>
  <si>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</si>
  <si>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</si>
  <si>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</si>
  <si>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</si>
  <si>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</si>
  <si>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</si>
  <si>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</si>
  <si>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</si>
  <si>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</si>
  <si>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</si>
  <si>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</si>
  <si>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</si>
  <si>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</si>
  <si>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</si>
  <si>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</si>
  <si>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</si>
  <si>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</si>
  <si>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</si>
  <si>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</si>
  <si>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</si>
  <si>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</si>
  <si>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</si>
  <si>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</si>
  <si>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</si>
  <si>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</si>
  <si>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</si>
  <si>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</si>
  <si>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</si>
  <si>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</si>
  <si>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</si>
  <si>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</si>
  <si>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</si>
  <si>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</si>
  <si>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</si>
  <si>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</si>
  <si>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</si>
  <si>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</si>
  <si>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</si>
  <si>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</si>
  <si>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</si>
  <si>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</si>
  <si>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</si>
  <si>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</si>
  <si>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</si>
  <si>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</si>
  <si>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</si>
  <si>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</si>
  <si>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</si>
  <si>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</si>
  <si>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</si>
  <si>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</si>
  <si>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</si>
  <si>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</si>
  <si>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</si>
  <si>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</si>
  <si>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</si>
  <si>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</si>
  <si>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</si>
  <si>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</si>
  <si>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</si>
  <si>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</si>
  <si>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</si>
  <si>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</si>
  <si>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</si>
  <si>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</si>
  <si>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</si>
  <si>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</si>
  <si>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</si>
  <si>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</si>
  <si>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</si>
  <si>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</si>
  <si>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</si>
  <si>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</si>
  <si>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</si>
  <si>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</si>
  <si>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</si>
  <si>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</si>
  <si>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</si>
  <si>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</si>
  <si>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</si>
  <si>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</si>
  <si>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</si>
  <si>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</si>
  <si>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</si>
  <si>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</si>
  <si>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</si>
  <si>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</si>
  <si>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</si>
  <si>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</si>
  <si>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</si>
  <si>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</si>
  <si>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</si>
  <si>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</si>
  <si>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</si>
  <si>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</si>
  <si>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</si>
  <si>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</si>
  <si>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</si>
  <si>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</si>
  <si>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</si>
  <si>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</si>
  <si>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</si>
  <si>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</si>
  <si>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</si>
  <si>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</si>
  <si>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</si>
  <si>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</si>
  <si>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</si>
  <si>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</si>
  <si>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</si>
  <si>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</si>
  <si>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</si>
  <si>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</si>
  <si>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</si>
  <si>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</si>
  <si>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</si>
  <si>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</si>
  <si>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</si>
  <si>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</si>
  <si>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</si>
  <si>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</si>
  <si>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</si>
  <si>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</si>
  <si>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</si>
  <si>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</si>
  <si>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</si>
  <si>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</si>
  <si>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</si>
  <si>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</si>
  <si>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</si>
  <si>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</si>
  <si>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</si>
  <si>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</si>
  <si>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</si>
  <si>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</si>
  <si>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</si>
  <si>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</si>
  <si>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</si>
  <si>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</si>
  <si>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</si>
  <si>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</si>
  <si>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</si>
  <si>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</si>
  <si>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</si>
  <si>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</si>
  <si>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</si>
  <si>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</si>
  <si>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</si>
  <si>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</si>
  <si>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</si>
  <si>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</si>
  <si>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</si>
  <si>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</si>
  <si>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</si>
  <si>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</si>
  <si>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</si>
  <si>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</si>
  <si>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</si>
  <si>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</si>
  <si>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</si>
  <si>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</si>
  <si>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</si>
  <si>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</si>
  <si>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</si>
  <si>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</si>
  <si>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</si>
  <si>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</si>
  <si>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</si>
  <si>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</si>
  <si>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</si>
  <si>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</si>
  <si>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</si>
  <si>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</si>
  <si>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</si>
  <si>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</si>
  <si>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</si>
  <si>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</si>
  <si>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</si>
  <si>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</si>
  <si>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</si>
  <si>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</si>
  <si>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</si>
  <si>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</si>
  <si>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</si>
  <si>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</si>
  <si>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</si>
  <si>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</si>
  <si>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</si>
  <si>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</si>
  <si>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</si>
  <si>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</si>
  <si>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</si>
  <si>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</si>
  <si>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</si>
  <si>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</si>
  <si>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</si>
  <si>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</si>
  <si>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</si>
  <si>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</si>
  <si>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</si>
  <si>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</si>
  <si>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</si>
  <si>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</si>
  <si>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</si>
  <si>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</si>
  <si>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</si>
  <si>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</si>
  <si>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</si>
  <si>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</si>
  <si>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</si>
  <si>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</si>
  <si>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</si>
  <si>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</si>
  <si>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</si>
  <si>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</si>
  <si>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</si>
  <si>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</si>
  <si>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</si>
  <si>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</si>
  <si>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</si>
  <si>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</si>
  <si>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</si>
  <si>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</si>
  <si>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</si>
  <si>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</si>
  <si>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</si>
  <si>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</si>
  <si>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</si>
  <si>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</si>
  <si>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</si>
  <si>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</si>
  <si>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</si>
  <si>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</si>
  <si>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</si>
  <si>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</si>
  <si>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</si>
  <si>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</si>
  <si>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</si>
  <si>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</si>
  <si>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</si>
  <si>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</si>
  <si>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</si>
  <si>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</si>
  <si>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</si>
  <si>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</si>
  <si>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</si>
  <si>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</si>
  <si>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</si>
  <si>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</si>
  <si>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</si>
  <si>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</si>
  <si>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</si>
  <si>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</si>
  <si>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</si>
  <si>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</si>
  <si>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</si>
  <si>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</si>
  <si>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</si>
  <si>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</si>
  <si>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</si>
  <si>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</si>
  <si>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</si>
  <si>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</si>
  <si>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</si>
  <si>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</si>
  <si>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</si>
  <si>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</si>
  <si>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</si>
  <si>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</si>
  <si>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</si>
  <si>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</si>
  <si>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</si>
  <si>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</si>
  <si>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</si>
  <si>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</si>
  <si>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</si>
  <si>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</si>
  <si>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</si>
  <si>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</si>
  <si>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</si>
  <si>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</si>
  <si>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</si>
  <si>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</si>
  <si>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</si>
  <si>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</si>
  <si>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</si>
  <si>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</si>
  <si>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</si>
  <si>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</si>
  <si>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</si>
  <si>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</si>
  <si>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</si>
  <si>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</si>
  <si>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</si>
  <si>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</si>
  <si>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</si>
  <si>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</si>
  <si>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</si>
  <si>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</si>
  <si>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</si>
  <si>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</si>
  <si>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</si>
  <si>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</si>
  <si>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</si>
  <si>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</si>
  <si>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</si>
  <si>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</si>
  <si>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</si>
  <si>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</si>
  <si>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</si>
  <si>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</si>
  <si>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</si>
  <si>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</si>
  <si>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</si>
  <si>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</si>
  <si>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</si>
  <si>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</si>
  <si>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</si>
  <si>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</si>
  <si>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</si>
  <si>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</si>
  <si>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</si>
  <si>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</si>
  <si>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</si>
  <si>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</si>
  <si>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</si>
  <si>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</si>
  <si>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</si>
  <si>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</si>
  <si>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</si>
  <si>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</si>
  <si>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</si>
  <si>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</si>
  <si>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</si>
  <si>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</si>
  <si>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</si>
  <si>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</si>
  <si>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</si>
  <si>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</si>
  <si>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</si>
  <si>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</si>
  <si>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</si>
  <si>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</si>
  <si>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</si>
  <si>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</si>
  <si>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</si>
  <si>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</si>
  <si>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</si>
  <si>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</si>
  <si>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</si>
  <si>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</si>
  <si>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</si>
  <si>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</si>
  <si>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</si>
  <si>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</si>
  <si>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</si>
  <si>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</si>
  <si>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</si>
  <si>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</si>
  <si>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</si>
  <si>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</si>
  <si>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</si>
  <si>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</si>
  <si>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</si>
  <si>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</si>
  <si>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</si>
  <si>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</si>
  <si>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</si>
  <si>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</si>
  <si>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</si>
  <si>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</si>
  <si>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</si>
  <si>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</si>
  <si>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</si>
  <si>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</si>
  <si>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</si>
  <si>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</si>
  <si>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</si>
  <si>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</si>
  <si>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</si>
  <si>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</si>
  <si>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</si>
  <si>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</si>
  <si>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</si>
  <si>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</si>
  <si>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</si>
  <si>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</si>
  <si>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</si>
  <si>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</si>
  <si>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</si>
  <si>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</si>
  <si>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</si>
  <si>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</si>
  <si>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</si>
  <si>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</si>
  <si>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</si>
  <si>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</si>
  <si>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</si>
  <si>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</si>
  <si>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</si>
  <si>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</si>
  <si>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</si>
  <si>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</si>
  <si>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</si>
  <si>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</si>
  <si>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</si>
  <si>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</si>
  <si>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</si>
  <si>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</si>
  <si>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</si>
  <si>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</si>
  <si>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</si>
  <si>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</si>
  <si>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</si>
  <si>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</si>
  <si>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</si>
  <si>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</si>
  <si>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</si>
  <si>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</si>
  <si>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</si>
  <si>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</si>
  <si>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</si>
  <si>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</si>
  <si>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</si>
  <si>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</si>
  <si>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</si>
  <si>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</si>
  <si>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</si>
  <si>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</si>
  <si>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</si>
  <si>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</si>
  <si>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</si>
  <si>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</si>
  <si>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</si>
  <si>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</si>
  <si>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</si>
  <si>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</si>
  <si>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</si>
  <si>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</si>
  <si>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</si>
  <si>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</si>
  <si>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</si>
  <si>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</si>
  <si>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</si>
  <si>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</si>
  <si>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</si>
  <si>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</si>
  <si>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</si>
  <si>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</si>
  <si>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</si>
  <si>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</si>
  <si>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</si>
  <si>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</si>
  <si>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</si>
  <si>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</si>
  <si>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</si>
  <si>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</si>
  <si>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</si>
  <si>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</si>
  <si>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</si>
  <si>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</si>
  <si>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</si>
  <si>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</si>
  <si>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</si>
  <si>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</si>
  <si>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</si>
  <si>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</si>
  <si>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</si>
  <si>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</si>
  <si>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</si>
  <si>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</si>
  <si>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</si>
  <si>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</si>
  <si>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</si>
  <si>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</si>
  <si>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</si>
  <si>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</si>
  <si>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</si>
  <si>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</si>
  <si>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</si>
  <si>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</si>
  <si>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</si>
  <si>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</si>
  <si>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</si>
  <si>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</si>
  <si>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</si>
  <si>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</si>
  <si>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</si>
  <si>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</si>
  <si>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</si>
  <si>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</si>
  <si>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</si>
  <si>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</si>
  <si>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</si>
  <si>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</si>
  <si>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</si>
  <si>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</si>
  <si>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</si>
  <si>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</si>
  <si>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</si>
  <si>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</si>
  <si>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</si>
  <si>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</si>
  <si>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</si>
  <si>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</si>
  <si>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</si>
  <si>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</si>
  <si>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</si>
  <si>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</si>
  <si>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</si>
  <si>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</si>
  <si>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</si>
  <si>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</si>
  <si>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</si>
  <si>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</si>
  <si>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</si>
  <si>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</si>
  <si>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</si>
  <si>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</si>
  <si>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</si>
  <si>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</si>
  <si>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</si>
  <si>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</si>
  <si>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</si>
  <si>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</si>
  <si>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</si>
  <si>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</si>
  <si>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</si>
  <si>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</si>
  <si>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</si>
  <si>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</si>
  <si>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</si>
  <si>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</si>
  <si>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</si>
  <si>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</si>
  <si>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</si>
  <si>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</si>
  <si>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</si>
  <si>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</si>
  <si>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</si>
  <si>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</si>
  <si>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</si>
  <si>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</si>
  <si>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</si>
  <si>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</si>
  <si>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</si>
  <si>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</si>
  <si>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</si>
  <si>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</si>
  <si>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</si>
  <si>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</si>
  <si>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</si>
  <si>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</si>
  <si>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</si>
  <si>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</si>
  <si>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</si>
  <si>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</si>
  <si>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</si>
  <si>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</si>
  <si>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</si>
  <si>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</si>
  <si>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</si>
  <si>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</si>
  <si>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</si>
  <si>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</si>
  <si>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</si>
  <si>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</si>
  <si>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</si>
  <si>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</si>
  <si>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</si>
  <si>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</si>
  <si>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</si>
  <si>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</si>
  <si>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</si>
  <si>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</si>
  <si>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</si>
  <si>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</si>
  <si>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</si>
  <si>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</si>
  <si>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</si>
  <si>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</si>
  <si>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</si>
  <si>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</si>
  <si>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</si>
  <si>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</si>
  <si>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</si>
  <si>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</si>
  <si>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</si>
  <si>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</si>
  <si>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</si>
  <si>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</si>
  <si>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</si>
  <si>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</si>
  <si>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</si>
  <si>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</si>
  <si>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</si>
  <si>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</si>
  <si>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</si>
  <si>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</si>
  <si>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</si>
  <si>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</si>
  <si>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</si>
  <si>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</si>
  <si>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</si>
  <si>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</si>
  <si>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</si>
  <si>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</si>
  <si>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</si>
  <si>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</si>
  <si>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</si>
  <si>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</si>
  <si>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</si>
  <si>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</si>
  <si>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</si>
  <si>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</si>
  <si>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</si>
  <si>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</si>
  <si>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</si>
  <si>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</si>
  <si>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</si>
  <si>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</si>
  <si>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</si>
  <si>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</si>
  <si>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</si>
  <si>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</si>
  <si>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</si>
  <si>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</si>
  <si>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</si>
  <si>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</si>
  <si>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</si>
  <si>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</si>
  <si>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</si>
  <si>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</si>
  <si>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</si>
  <si>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</si>
  <si>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</si>
  <si>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</si>
  <si>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</si>
  <si>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</si>
  <si>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</si>
  <si>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</si>
  <si>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</si>
  <si>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</si>
  <si>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</si>
  <si>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</si>
  <si>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</si>
  <si>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</si>
  <si>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</si>
  <si>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</si>
  <si>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</si>
  <si>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</si>
  <si>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</si>
  <si>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</si>
  <si>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</si>
  <si>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</si>
  <si>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</si>
  <si>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</si>
  <si>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</si>
  <si>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</si>
  <si>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</si>
  <si>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</si>
  <si>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</si>
  <si>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</si>
  <si>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</si>
  <si>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</si>
  <si>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</si>
  <si>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</si>
  <si>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</si>
  <si>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</si>
  <si>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</si>
  <si>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</si>
  <si>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</si>
  <si>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</si>
  <si>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</si>
  <si>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</si>
  <si>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</si>
  <si>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</si>
  <si>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</si>
  <si>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</si>
  <si>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</si>
  <si>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</si>
  <si>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</si>
  <si>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</si>
  <si>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</si>
  <si>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</si>
  <si>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</si>
  <si>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</si>
  <si>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</si>
  <si>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</si>
  <si>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</si>
  <si>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</si>
  <si>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</si>
  <si>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</si>
  <si>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</si>
  <si>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</si>
  <si>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</si>
  <si>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</si>
  <si>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</si>
  <si>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</si>
  <si>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</si>
  <si>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</si>
  <si>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</si>
  <si>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</si>
  <si>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</si>
  <si>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</si>
  <si>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</si>
  <si>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</si>
  <si>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</si>
  <si>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</si>
  <si>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</si>
  <si>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</si>
  <si>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</si>
  <si>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</si>
  <si>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</si>
  <si>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</si>
  <si>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</si>
  <si>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</si>
  <si>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</si>
  <si>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</si>
  <si>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</si>
  <si>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</si>
  <si>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</si>
  <si>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</si>
  <si>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</si>
  <si>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</si>
  <si>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</si>
  <si>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</si>
  <si>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</si>
  <si>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</si>
  <si>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</si>
  <si>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</si>
  <si>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</si>
  <si>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</si>
  <si>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</si>
  <si>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</si>
  <si>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</si>
  <si>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</si>
  <si>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</si>
  <si>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</si>
  <si>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</si>
  <si>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</si>
  <si>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</si>
  <si>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</si>
  <si>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</si>
  <si>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</si>
  <si>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</si>
  <si>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</si>
  <si>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</si>
  <si>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</si>
  <si>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</si>
  <si>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</si>
  <si>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</si>
  <si>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</si>
  <si>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</si>
  <si>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</si>
  <si>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</si>
  <si>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</si>
  <si>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</si>
  <si>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</si>
  <si>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</si>
  <si>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</si>
  <si>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</si>
  <si>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</si>
  <si>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</si>
  <si>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</si>
  <si>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</si>
  <si>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</si>
  <si>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</si>
  <si>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</si>
  <si>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</si>
  <si>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</si>
  <si>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</si>
  <si>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</si>
  <si>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</si>
  <si>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</si>
  <si>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</si>
  <si>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</si>
  <si>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</si>
  <si>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</si>
  <si>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</si>
  <si>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</si>
  <si>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</si>
  <si>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</si>
  <si>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</si>
  <si>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</si>
  <si>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</si>
  <si>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</si>
  <si>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</si>
  <si>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</si>
  <si>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</si>
  <si>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</si>
  <si>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</si>
  <si>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</si>
  <si>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</si>
  <si>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</si>
  <si>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</si>
  <si>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</si>
  <si>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</si>
  <si>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</si>
  <si>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</si>
  <si>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</si>
  <si>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</si>
  <si>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</si>
  <si>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</si>
  <si>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</si>
  <si>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</si>
  <si>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</si>
  <si>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</si>
  <si>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</si>
  <si>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</si>
  <si>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</si>
  <si>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</si>
  <si>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</si>
  <si>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</si>
  <si>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</si>
  <si>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</si>
  <si>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</si>
  <si>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</si>
  <si>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</si>
  <si>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</si>
  <si>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</si>
  <si>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</si>
  <si>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</si>
  <si>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</si>
  <si>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</si>
  <si>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</si>
  <si>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</si>
  <si>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</si>
  <si>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</si>
  <si>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</si>
  <si>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</si>
  <si>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</si>
  <si>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</si>
  <si>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</si>
  <si>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</si>
  <si>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</si>
  <si>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</si>
  <si>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</si>
  <si>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</si>
  <si>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</si>
  <si>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</si>
  <si>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</si>
  <si>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</si>
  <si>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</si>
  <si>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</si>
  <si>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</si>
  <si>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</si>
  <si>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</si>
  <si>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</si>
  <si>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</si>
  <si>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</si>
  <si>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</si>
  <si>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</si>
  <si>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</si>
  <si>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</si>
  <si>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</si>
  <si>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</si>
  <si>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</si>
  <si>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</si>
  <si>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</si>
  <si>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</si>
  <si>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</si>
  <si>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</si>
  <si>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</si>
  <si>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</si>
  <si>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</si>
  <si>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</si>
  <si>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</si>
  <si>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</si>
  <si>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</si>
  <si>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</si>
  <si>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</si>
  <si>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</si>
  <si>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</si>
  <si>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</si>
  <si>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</si>
  <si>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</si>
  <si>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</si>
  <si>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</si>
  <si>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</si>
  <si>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</si>
  <si>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</si>
  <si>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</si>
  <si>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</si>
  <si>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</si>
  <si>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</si>
  <si>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</si>
  <si>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</si>
  <si>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</si>
  <si>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</si>
  <si>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</si>
  <si>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</si>
  <si>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</si>
  <si>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</si>
  <si>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</si>
  <si>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</si>
  <si>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</si>
  <si>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</si>
  <si>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</si>
  <si>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</si>
  <si>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</si>
  <si>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</si>
  <si>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</si>
  <si>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</si>
  <si>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</si>
  <si>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</si>
  <si>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</si>
  <si>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</si>
  <si>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</si>
  <si>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</si>
  <si>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</si>
  <si>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</si>
  <si>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</si>
  <si>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</si>
  <si>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</si>
  <si>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</si>
  <si>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</si>
  <si>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</si>
  <si>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</si>
  <si>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</si>
  <si>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</si>
  <si>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</si>
  <si>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</si>
  <si>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</si>
  <si>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</si>
  <si>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</si>
  <si>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</si>
  <si>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</si>
  <si>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</si>
  <si>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</si>
  <si>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</si>
  <si>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</si>
  <si>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</si>
  <si>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</si>
  <si>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</si>
  <si>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</si>
  <si>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</si>
  <si>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</si>
  <si>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</si>
  <si>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</si>
  <si>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</si>
  <si>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</si>
  <si>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</si>
  <si>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</si>
  <si>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</si>
  <si>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</si>
  <si>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</si>
  <si>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</si>
  <si>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</si>
  <si>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</si>
  <si>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</si>
  <si>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</si>
  <si>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</si>
  <si>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</si>
  <si>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</si>
  <si>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</si>
  <si>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</si>
  <si>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</si>
  <si>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</si>
  <si>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</si>
  <si>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</si>
  <si>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</si>
  <si>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</si>
  <si>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</si>
  <si>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</si>
  <si>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</si>
  <si>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</si>
  <si>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</si>
  <si>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</si>
  <si>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</si>
  <si>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</si>
  <si>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</si>
  <si>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</si>
  <si>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</si>
  <si>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</si>
  <si>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</si>
  <si>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</si>
  <si>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</si>
  <si>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</si>
  <si>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</si>
  <si>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</si>
  <si>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</si>
  <si>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</si>
  <si>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</si>
  <si>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</si>
  <si>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</si>
  <si>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</si>
  <si>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</si>
  <si>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</si>
  <si>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</si>
  <si>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</si>
  <si>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</si>
  <si>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</si>
  <si>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</si>
  <si>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</si>
  <si>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</si>
  <si>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</si>
  <si>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</si>
  <si>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</si>
  <si>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</si>
  <si>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</si>
  <si>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</si>
  <si>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</si>
  <si>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</si>
  <si>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</si>
  <si>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</si>
  <si>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</si>
  <si>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</si>
  <si>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</si>
  <si>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</si>
  <si>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</si>
  <si>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</si>
  <si>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</si>
  <si>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</si>
  <si>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</si>
  <si>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</si>
  <si>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</si>
  <si>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</si>
  <si>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</si>
  <si>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</si>
  <si>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</si>
  <si>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</si>
  <si>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</si>
  <si>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</si>
  <si>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</si>
  <si>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</si>
  <si>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</si>
  <si>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</si>
  <si>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</si>
  <si>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</si>
  <si>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</si>
  <si>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</si>
  <si>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</si>
  <si>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</si>
  <si>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</si>
  <si>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</si>
  <si>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</si>
  <si>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</si>
  <si>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</si>
  <si>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</si>
  <si>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</si>
  <si>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</si>
  <si>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</si>
  <si>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</si>
  <si>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</si>
  <si>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</si>
  <si>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</si>
  <si>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</si>
  <si>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</si>
  <si>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</si>
  <si>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</si>
  <si>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</si>
  <si>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</si>
  <si>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</si>
  <si>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</si>
  <si>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</si>
  <si>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</si>
  <si>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</si>
  <si>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</si>
  <si>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</si>
  <si>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</si>
  <si>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</si>
  <si>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</si>
  <si>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</si>
  <si>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</si>
  <si>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</si>
  <si>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</si>
  <si>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</si>
  <si>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</si>
  <si>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</si>
  <si>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</si>
  <si>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</si>
  <si>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</si>
  <si>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</si>
  <si>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</si>
  <si>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</si>
  <si>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</si>
  <si>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</si>
  <si>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</si>
  <si>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</si>
  <si>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</si>
  <si>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</si>
  <si>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</si>
  <si>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</si>
  <si>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</si>
  <si>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</si>
  <si>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</si>
  <si>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</si>
  <si>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</si>
  <si>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</si>
  <si>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</si>
  <si>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</si>
  <si>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</si>
  <si>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</si>
  <si>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</si>
  <si>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</si>
  <si>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</si>
  <si>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</si>
  <si>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</si>
  <si>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</si>
  <si>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</si>
  <si>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</si>
  <si>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</si>
  <si>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</si>
  <si>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</si>
  <si>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</si>
  <si>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</si>
  <si>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</si>
  <si>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</si>
  <si>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</si>
  <si>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</si>
  <si>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</si>
  <si>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</si>
  <si>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</si>
  <si>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</si>
  <si>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</si>
  <si>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</si>
  <si>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</si>
  <si>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</si>
  <si>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</si>
  <si>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</si>
  <si>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</si>
  <si>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</si>
  <si>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</si>
  <si>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</si>
  <si>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</si>
  <si>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</si>
  <si>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</si>
  <si>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</si>
  <si>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</si>
  <si>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</si>
  <si>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</si>
  <si>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</si>
  <si>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</si>
  <si>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</si>
  <si>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</si>
  <si>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</si>
  <si>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</si>
  <si>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</si>
  <si>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</si>
  <si>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</si>
  <si>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</si>
  <si>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</si>
  <si>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</si>
  <si>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</si>
  <si>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</si>
  <si>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</si>
  <si>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</si>
  <si>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</si>
  <si>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</si>
  <si>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</si>
  <si>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</si>
  <si>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</si>
  <si>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</si>
  <si>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</si>
  <si>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</si>
  <si>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</si>
  <si>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</si>
  <si>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</si>
  <si>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</si>
  <si>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</si>
  <si>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</si>
  <si>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</si>
  <si>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</si>
  <si>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</si>
  <si>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</si>
  <si>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</si>
  <si>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</si>
  <si>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</si>
  <si>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</si>
  <si>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</si>
  <si>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</si>
  <si>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</si>
  <si>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</si>
  <si>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</si>
  <si>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</si>
  <si>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</si>
  <si>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</si>
  <si>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</si>
  <si>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</si>
  <si>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</si>
  <si>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</si>
  <si>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</si>
  <si>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</si>
  <si>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</si>
  <si>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</si>
  <si>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</si>
  <si>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</si>
  <si>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</si>
  <si>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</si>
  <si>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</si>
  <si>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</si>
  <si>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</si>
  <si>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</si>
  <si>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</si>
  <si>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</si>
  <si>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</si>
  <si>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</si>
  <si>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</si>
  <si>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</si>
  <si>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</si>
  <si>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</si>
  <si>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</si>
  <si>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</si>
  <si>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</si>
  <si>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</si>
  <si>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</si>
  <si>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</si>
  <si>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</si>
  <si>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</si>
  <si>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</si>
  <si>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</si>
  <si>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</si>
  <si>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</si>
  <si>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</si>
  <si>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</si>
  <si>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</si>
  <si>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</si>
  <si>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</si>
  <si>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</si>
  <si>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</si>
  <si>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</si>
  <si>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</si>
  <si>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</si>
  <si>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</si>
  <si>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</si>
  <si>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</si>
  <si>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</si>
  <si>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</si>
  <si>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</si>
  <si>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</si>
  <si>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</si>
  <si>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</si>
  <si>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</si>
  <si>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</si>
  <si>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</si>
  <si>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</si>
  <si>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</si>
  <si>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</si>
  <si>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</si>
  <si>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</si>
  <si>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</si>
  <si>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</si>
  <si>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</si>
  <si>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</si>
  <si>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</si>
  <si>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</si>
  <si>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</si>
  <si>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</si>
  <si>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</si>
  <si>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</si>
  <si>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</si>
  <si>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</si>
  <si>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</si>
  <si>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</si>
  <si>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</si>
  <si>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</si>
  <si>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</si>
  <si>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</si>
  <si>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</si>
  <si>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</si>
  <si>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</si>
  <si>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</si>
  <si>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</si>
  <si>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</si>
  <si>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</si>
  <si>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</si>
  <si>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</si>
  <si>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</si>
  <si>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</si>
  <si>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</si>
  <si>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</si>
  <si>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</si>
  <si>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</si>
  <si>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</si>
  <si>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</si>
  <si>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</si>
  <si>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</si>
  <si>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</si>
  <si>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</si>
  <si>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</si>
  <si>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</si>
  <si>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</si>
  <si>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</si>
  <si>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</si>
  <si>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</si>
  <si>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</si>
  <si>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</si>
  <si>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</si>
  <si>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</si>
  <si>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</si>
  <si>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</si>
  <si>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</si>
  <si>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</si>
  <si>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</si>
  <si>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</si>
  <si>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</si>
  <si>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</si>
  <si>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</si>
  <si>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</si>
  <si>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</si>
  <si>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</si>
  <si>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</si>
  <si>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</si>
  <si>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</si>
  <si>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</si>
  <si>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</si>
  <si>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</si>
  <si>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</si>
  <si>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</si>
  <si>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</si>
  <si>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</si>
  <si>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</si>
  <si>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</si>
  <si>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</si>
  <si>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</si>
  <si>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</si>
  <si>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</si>
  <si>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</si>
  <si>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</si>
  <si>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</si>
  <si>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</si>
  <si>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</si>
  <si>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</si>
  <si>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</si>
  <si>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</si>
  <si>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</si>
  <si>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</si>
  <si>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</si>
  <si>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</si>
  <si>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</si>
  <si>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</si>
  <si>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</si>
  <si>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</si>
  <si>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</si>
  <si>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</si>
  <si>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</si>
  <si>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</si>
  <si>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</si>
  <si>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</si>
  <si>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</si>
  <si>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</si>
  <si>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</si>
  <si>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</si>
  <si>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</si>
  <si>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</si>
  <si>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</si>
  <si>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</si>
  <si>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</si>
  <si>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</si>
  <si>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</si>
  <si>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</si>
  <si>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</si>
  <si>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</si>
  <si>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</si>
  <si>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</si>
  <si>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</si>
  <si>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</si>
  <si>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</si>
  <si>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</si>
  <si>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</si>
  <si>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</si>
  <si>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</si>
  <si>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</si>
  <si>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</si>
  <si>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</si>
  <si>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</si>
  <si>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</si>
  <si>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</si>
  <si>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</si>
  <si>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</si>
  <si>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</si>
  <si>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</si>
  <si>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</si>
  <si>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</si>
  <si>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</si>
  <si>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</si>
  <si>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</si>
  <si>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</si>
  <si>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</si>
  <si>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</si>
  <si>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</si>
  <si>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</si>
  <si>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</si>
  <si>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</si>
  <si>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</si>
  <si>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</si>
  <si>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</si>
  <si>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</si>
  <si>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</si>
  <si>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</si>
  <si>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</si>
  <si>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</si>
  <si>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</si>
  <si>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</si>
  <si>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</si>
  <si>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</si>
  <si>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</si>
  <si>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</si>
  <si>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</si>
  <si>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</si>
  <si>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</si>
  <si>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</si>
  <si>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</si>
  <si>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</si>
  <si>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</si>
  <si>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</si>
  <si>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</si>
  <si>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</si>
  <si>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</si>
  <si>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</si>
  <si>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</si>
  <si>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</si>
  <si>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</si>
  <si>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</si>
  <si>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</si>
  <si>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</si>
  <si>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</si>
  <si>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</si>
  <si>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</si>
  <si>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</si>
  <si>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</si>
  <si>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</si>
  <si>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</si>
  <si>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</si>
  <si>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</si>
  <si>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</si>
  <si>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</si>
  <si>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</si>
  <si>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</si>
  <si>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</si>
  <si>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</si>
  <si>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</si>
  <si>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</si>
  <si>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</si>
  <si>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</si>
  <si>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</si>
  <si>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</si>
  <si>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</si>
  <si>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</si>
  <si>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</si>
  <si>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</si>
  <si>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</si>
  <si>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</si>
  <si>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</si>
  <si>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</si>
  <si>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</si>
  <si>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</si>
  <si>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</si>
  <si>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</si>
  <si>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</si>
  <si>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</si>
  <si>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</si>
  <si>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</si>
  <si>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</si>
  <si>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</si>
  <si>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</si>
  <si>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</si>
  <si>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</si>
  <si>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</si>
  <si>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</si>
  <si>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</si>
  <si>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</si>
  <si>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</si>
  <si>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</si>
  <si>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</si>
  <si>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</si>
  <si>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</si>
  <si>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</si>
  <si>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</si>
  <si>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</si>
  <si>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</si>
  <si>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</si>
  <si>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</si>
  <si>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</si>
  <si>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</si>
  <si>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</si>
  <si>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</si>
  <si>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</si>
  <si>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</si>
  <si>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</si>
  <si>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</si>
  <si>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</si>
  <si>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</si>
  <si>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</si>
  <si>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</si>
  <si>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</si>
  <si>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</si>
  <si>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</si>
  <si>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</si>
  <si>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</si>
  <si>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</si>
  <si>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</si>
  <si>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</si>
  <si>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</si>
  <si>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</si>
  <si>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</si>
  <si>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</si>
  <si>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</si>
  <si>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</si>
  <si>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</si>
  <si>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</si>
  <si>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</si>
  <si>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</si>
  <si>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</si>
  <si>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</si>
  <si>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</si>
  <si>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</si>
  <si>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</si>
  <si>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</si>
  <si>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</si>
  <si>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</si>
  <si>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</si>
  <si>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</si>
  <si>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</si>
  <si>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</si>
  <si>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</si>
  <si>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</si>
  <si>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</si>
  <si>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</si>
  <si>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</si>
  <si>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</si>
  <si>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</si>
  <si>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</si>
  <si>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</si>
  <si>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</si>
  <si>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</si>
  <si>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</si>
  <si>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</si>
  <si>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</si>
  <si>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</si>
  <si>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</si>
  <si>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</si>
  <si>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</si>
  <si>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</si>
  <si>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</si>
  <si>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</si>
  <si>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</si>
  <si>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</si>
  <si>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</si>
  <si>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</si>
  <si>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</si>
  <si>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</si>
  <si>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</si>
  <si>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</si>
  <si>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</si>
  <si>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</si>
  <si>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</si>
  <si>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</si>
  <si>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</si>
  <si>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</si>
  <si>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</si>
  <si>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</si>
  <si>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</si>
  <si>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</si>
  <si>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</si>
  <si>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</si>
  <si>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</si>
  <si>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</si>
  <si>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</si>
  <si>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</si>
  <si>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</si>
  <si>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</si>
  <si>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</si>
  <si>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</si>
  <si>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</si>
  <si>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</si>
  <si>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</si>
  <si>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</si>
  <si>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</si>
  <si>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</si>
  <si>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</si>
  <si>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</si>
  <si>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</si>
  <si>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</si>
  <si>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</si>
  <si>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</si>
  <si>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</si>
  <si>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</si>
  <si>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</si>
  <si>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</si>
  <si>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</si>
  <si>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</si>
  <si>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</si>
  <si>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</si>
  <si>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</si>
  <si>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</si>
  <si>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</si>
  <si>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</si>
  <si>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</si>
  <si>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</si>
  <si>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</si>
  <si>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</si>
  <si>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</si>
  <si>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</si>
  <si>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</si>
  <si>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</si>
  <si>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</si>
  <si>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</si>
  <si>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</si>
  <si>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</si>
  <si>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</si>
  <si>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</si>
  <si>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</si>
  <si>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</si>
  <si>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</si>
  <si>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</si>
  <si>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</si>
  <si>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</si>
  <si>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</si>
  <si>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</si>
  <si>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</si>
  <si>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</si>
  <si>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</si>
  <si>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</si>
  <si>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</si>
  <si>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</si>
  <si>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</si>
  <si>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</si>
  <si>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</si>
  <si>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</si>
  <si>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</si>
  <si>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</si>
  <si>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</si>
  <si>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</si>
  <si>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</si>
  <si>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</si>
  <si>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</si>
  <si>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</si>
  <si>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</si>
  <si>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</si>
  <si>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</si>
  <si>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</si>
  <si>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</si>
  <si>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</si>
  <si>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</si>
  <si>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</si>
  <si>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</si>
  <si>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</si>
  <si>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</si>
  <si>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</si>
  <si>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</si>
  <si>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</si>
  <si>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</si>
  <si>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</si>
  <si>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</si>
  <si>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</si>
  <si>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</si>
  <si>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</si>
  <si>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</si>
  <si>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</si>
  <si>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</si>
  <si>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</si>
  <si>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</si>
  <si>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</si>
  <si>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</si>
  <si>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</si>
  <si>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</si>
  <si>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</si>
  <si>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</si>
  <si>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</si>
  <si>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</si>
  <si>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</si>
  <si>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</si>
  <si>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</si>
  <si>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</si>
  <si>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</si>
  <si>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</si>
  <si>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</si>
  <si>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</si>
  <si>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</si>
  <si>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</si>
  <si>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</si>
  <si>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</si>
  <si>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</si>
  <si>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</si>
  <si>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</si>
  <si>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</si>
  <si>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</si>
  <si>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</si>
  <si>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</si>
  <si>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</si>
  <si>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</si>
  <si>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</si>
  <si>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</si>
  <si>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</si>
  <si>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</si>
  <si>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</si>
  <si>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</si>
  <si>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</si>
  <si>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</si>
  <si>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</si>
  <si>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</si>
  <si>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</si>
  <si>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</si>
  <si>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</si>
  <si>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</si>
  <si>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</si>
  <si>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</si>
  <si>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</si>
  <si>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</si>
  <si>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</si>
  <si>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</si>
  <si>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</si>
  <si>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</si>
  <si>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</si>
  <si>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</si>
  <si>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</si>
  <si>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</si>
  <si>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</si>
  <si>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</si>
  <si>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</si>
  <si>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</si>
  <si>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</si>
  <si>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</si>
  <si>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</si>
  <si>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</si>
  <si>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</si>
  <si>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</si>
  <si>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</si>
  <si>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</si>
  <si>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</si>
  <si>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</si>
  <si>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</si>
  <si>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</si>
  <si>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</si>
  <si>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</si>
  <si>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</si>
  <si>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</si>
  <si>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</si>
  <si>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</si>
  <si>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</si>
  <si>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</si>
  <si>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</si>
  <si>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</si>
  <si>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</si>
  <si>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</si>
  <si>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</si>
  <si>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</si>
  <si>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</si>
  <si>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</si>
  <si>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</si>
  <si>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</si>
  <si>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</si>
  <si>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</si>
  <si>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</si>
  <si>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</si>
  <si>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</si>
  <si>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</si>
  <si>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</si>
  <si>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</si>
  <si>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</si>
  <si>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</si>
  <si>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</si>
  <si>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</si>
  <si>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</si>
  <si>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</si>
  <si>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</si>
  <si>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</si>
  <si>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</si>
  <si>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</si>
  <si>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</si>
  <si>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</si>
  <si>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</si>
  <si>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</si>
  <si>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</si>
  <si>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</si>
  <si>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</si>
  <si>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</si>
  <si>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</si>
  <si>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</si>
  <si>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</si>
  <si>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</si>
  <si>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</si>
  <si>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</si>
  <si>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</si>
  <si>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</si>
  <si>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</si>
  <si>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</si>
  <si>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</si>
  <si>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</si>
  <si>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</si>
  <si>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</si>
  <si>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</si>
  <si>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</si>
  <si>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</si>
  <si>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</si>
  <si>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</si>
  <si>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</si>
  <si>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</si>
  <si>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</si>
  <si>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</si>
  <si>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</si>
  <si>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</si>
  <si>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</si>
  <si>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</si>
  <si>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</si>
  <si>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</si>
  <si>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</si>
  <si>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</si>
  <si>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</si>
  <si>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</si>
  <si>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</si>
  <si>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</si>
  <si>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</si>
  <si>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</si>
  <si>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</si>
  <si>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</si>
  <si>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</si>
  <si>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</si>
  <si>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</si>
  <si>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</si>
  <si>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</si>
  <si>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</si>
  <si>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</si>
  <si>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</si>
  <si>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</si>
  <si>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</si>
  <si>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</si>
  <si>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</si>
  <si>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</si>
  <si>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</si>
  <si>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</si>
  <si>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</si>
  <si>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</si>
  <si>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</si>
  <si>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</si>
  <si>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</si>
  <si>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</si>
  <si>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</si>
  <si>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</si>
  <si>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</si>
  <si>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</si>
  <si>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</si>
  <si>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</si>
  <si>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</si>
  <si>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</si>
  <si>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</si>
  <si>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</si>
  <si>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</si>
  <si>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</si>
  <si>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</si>
  <si>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</si>
  <si>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</si>
  <si>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</si>
  <si>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</si>
  <si>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</si>
  <si>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</si>
  <si>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</si>
  <si>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</si>
  <si>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</si>
  <si>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</si>
  <si>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</si>
  <si>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</si>
  <si>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</si>
  <si>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</si>
  <si>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</si>
  <si>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</si>
  <si>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</si>
  <si>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</si>
  <si>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</si>
  <si>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</si>
  <si>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</si>
  <si>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</si>
  <si>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</si>
  <si>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</si>
  <si>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</si>
  <si>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</si>
  <si>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</si>
  <si>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</si>
  <si>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</si>
  <si>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</si>
  <si>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</si>
  <si>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</si>
  <si>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</si>
  <si>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</si>
  <si>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</si>
  <si>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</si>
  <si>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</si>
  <si>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</si>
  <si>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</si>
  <si>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</si>
  <si>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</si>
  <si>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</si>
  <si>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</si>
  <si>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</si>
  <si>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</si>
  <si>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</si>
  <si>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</si>
  <si>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</si>
  <si>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</si>
  <si>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</si>
  <si>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</si>
  <si>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</si>
  <si>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</si>
  <si>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</si>
  <si>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</si>
  <si>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</si>
  <si>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</si>
  <si>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</si>
  <si>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</si>
  <si>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</si>
  <si>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</si>
  <si>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</si>
  <si>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</si>
  <si>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</si>
  <si>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</si>
  <si>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</si>
  <si>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</si>
  <si>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</si>
  <si>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</si>
  <si>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</si>
  <si>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</si>
  <si>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</si>
  <si>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</si>
  <si>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</si>
  <si>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</si>
  <si>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</si>
  <si>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</si>
  <si>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</si>
  <si>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</si>
  <si>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</si>
  <si>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</si>
  <si>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</si>
  <si>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</si>
  <si>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</si>
  <si>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</si>
  <si>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</si>
  <si>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</si>
  <si>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</si>
  <si>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</si>
  <si>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</si>
  <si>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</si>
  <si>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</si>
  <si>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</si>
  <si>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</si>
  <si>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</si>
  <si>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</si>
  <si>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</si>
  <si>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</si>
  <si>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</si>
  <si>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</si>
  <si>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</si>
  <si>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</si>
  <si>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</si>
  <si>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</si>
  <si>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</si>
  <si>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</si>
  <si>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</si>
  <si>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</si>
  <si>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</si>
  <si>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</si>
  <si>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</si>
  <si>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</si>
  <si>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</si>
  <si>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</si>
  <si>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</si>
  <si>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</si>
  <si>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</si>
  <si>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</si>
  <si>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</si>
  <si>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</si>
  <si>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</si>
  <si>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</si>
  <si>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</si>
  <si>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</si>
  <si>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</si>
  <si>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</si>
  <si>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</si>
  <si>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</si>
  <si>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</si>
  <si>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</si>
  <si>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</si>
  <si>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</si>
  <si>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</si>
  <si>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</si>
  <si>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</si>
  <si>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</si>
  <si>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</si>
  <si>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</si>
  <si>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</si>
  <si>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</si>
  <si>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</si>
  <si>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</si>
  <si>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</si>
  <si>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</si>
  <si>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</si>
  <si>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</si>
  <si>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</si>
  <si>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</si>
  <si>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</si>
  <si>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</si>
  <si>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</si>
  <si>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</si>
  <si>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</si>
  <si>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</si>
  <si>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</si>
  <si>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</si>
  <si>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</si>
  <si>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</si>
  <si>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</si>
  <si>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</si>
  <si>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</si>
  <si>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</si>
  <si>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</si>
  <si>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</si>
  <si>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</si>
  <si>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</si>
  <si>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</si>
  <si>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</si>
  <si>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</si>
  <si>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</si>
  <si>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</si>
  <si>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</si>
  <si>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</si>
  <si>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</si>
  <si>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</si>
  <si>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</si>
  <si>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</si>
  <si>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</si>
  <si>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</si>
  <si>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</si>
  <si>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</si>
  <si>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</si>
  <si>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</si>
  <si>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</si>
  <si>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</si>
  <si>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</si>
  <si>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</si>
  <si>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</si>
  <si>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</si>
  <si>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</si>
  <si>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</si>
  <si>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</si>
  <si>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</si>
  <si>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</si>
  <si>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</si>
  <si>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</si>
  <si>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</si>
  <si>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</si>
  <si>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</si>
  <si>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</si>
  <si>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</si>
  <si>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</si>
  <si>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</si>
  <si>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</si>
  <si>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</si>
  <si>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</si>
  <si>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</si>
  <si>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</si>
  <si>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</si>
  <si>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</si>
  <si>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</si>
  <si>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</si>
  <si>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</si>
  <si>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</si>
  <si>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</si>
  <si>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</si>
  <si>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</si>
  <si>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</si>
  <si>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</si>
  <si>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</si>
  <si>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</si>
  <si>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</si>
  <si>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</si>
  <si>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</si>
  <si>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</si>
  <si>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</si>
  <si>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</si>
  <si>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</si>
  <si>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</si>
  <si>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</si>
  <si>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</si>
  <si>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</si>
  <si>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</si>
  <si>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</si>
  <si>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</si>
  <si>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</si>
  <si>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</si>
  <si>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</si>
  <si>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</si>
  <si>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</si>
  <si>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</si>
  <si>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</si>
  <si>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</si>
  <si>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</si>
  <si>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</si>
  <si>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</si>
  <si>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</si>
  <si>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</si>
  <si>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</si>
  <si>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</si>
  <si>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</si>
  <si>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</si>
  <si>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</si>
  <si>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</si>
  <si>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</si>
  <si>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</si>
  <si>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</si>
  <si>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</si>
  <si>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</si>
  <si>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</si>
  <si>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</si>
  <si>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</si>
  <si>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</si>
  <si>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</si>
  <si>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</si>
  <si>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</si>
  <si>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</si>
  <si>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</si>
  <si>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</si>
  <si>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</si>
  <si>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</si>
  <si>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</si>
  <si>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</si>
  <si>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</si>
  <si>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</si>
  <si>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</si>
  <si>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</si>
  <si>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</si>
  <si>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</si>
  <si>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</si>
  <si>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</si>
  <si>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</si>
  <si>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</si>
  <si>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</si>
  <si>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</si>
  <si>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</si>
  <si>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</si>
  <si>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</si>
  <si>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</si>
  <si>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</si>
  <si>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</si>
  <si>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</si>
  <si>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</si>
  <si>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</si>
  <si>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</si>
  <si>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</si>
  <si>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</si>
  <si>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</si>
  <si>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</si>
  <si>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</si>
  <si>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</si>
  <si>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</si>
  <si>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</si>
  <si>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</si>
  <si>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</si>
  <si>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</si>
  <si>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</si>
  <si>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</si>
  <si>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</si>
  <si>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</si>
  <si>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</si>
  <si>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</si>
  <si>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</si>
  <si>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</si>
  <si>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</si>
  <si>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</si>
  <si>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</si>
  <si>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</si>
  <si>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</si>
  <si>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</si>
  <si>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</si>
  <si>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</si>
  <si>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</si>
  <si>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</si>
  <si>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</si>
  <si>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</si>
  <si>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</si>
  <si>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</si>
  <si>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</si>
  <si>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</si>
  <si>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</si>
  <si>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</si>
  <si>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</si>
  <si>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</si>
  <si>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</si>
  <si>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</si>
  <si>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</si>
  <si>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</si>
  <si>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</si>
  <si>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</si>
  <si>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</si>
  <si>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</si>
  <si>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</si>
  <si>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</si>
  <si>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</si>
  <si>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</si>
  <si>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</si>
  <si>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</si>
  <si>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</si>
  <si>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</si>
  <si>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</si>
  <si>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</si>
  <si>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</si>
  <si>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</si>
  <si>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</si>
  <si>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</si>
  <si>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</si>
  <si>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</si>
  <si>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</si>
  <si>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</si>
  <si>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</si>
  <si>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</si>
  <si>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</si>
  <si>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</si>
  <si>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</si>
  <si>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</si>
  <si>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</si>
  <si>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</si>
  <si>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</si>
  <si>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</si>
  <si>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</si>
  <si>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</si>
  <si>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</si>
  <si>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</si>
  <si>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</si>
  <si>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</si>
  <si>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</si>
  <si>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</si>
  <si>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</si>
  <si>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</si>
  <si>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</si>
  <si>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</si>
  <si>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</si>
  <si>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</si>
  <si>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</si>
  <si>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</si>
  <si>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</si>
  <si>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</si>
  <si>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</si>
  <si>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</si>
  <si>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</si>
  <si>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</si>
  <si>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</si>
  <si>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</si>
  <si>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</si>
  <si>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</si>
  <si>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</si>
  <si>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</si>
  <si>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</si>
  <si>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</si>
  <si>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</si>
  <si>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</si>
  <si>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</si>
  <si>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</si>
  <si>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</si>
  <si>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</si>
  <si>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</si>
  <si>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</si>
  <si>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</si>
  <si>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</si>
  <si>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</si>
  <si>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</si>
  <si>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</si>
  <si>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</si>
  <si>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</si>
  <si>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</si>
  <si>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</si>
  <si>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</si>
  <si>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</si>
  <si>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</si>
  <si>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</si>
  <si>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</si>
  <si>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</si>
  <si>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</si>
  <si>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</si>
  <si>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</si>
  <si>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</si>
  <si>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</si>
  <si>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</si>
  <si>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</si>
  <si>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</si>
  <si>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</si>
  <si>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</si>
  <si>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</si>
  <si>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</si>
  <si>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</si>
  <si>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</si>
  <si>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</si>
  <si>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</si>
  <si>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</si>
  <si>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</si>
  <si>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</si>
  <si>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</si>
  <si>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</si>
  <si>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</si>
  <si>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</si>
  <si>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</si>
  <si>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</si>
  <si>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</si>
  <si>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</si>
  <si>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</si>
  <si>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</si>
  <si>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</si>
  <si>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</si>
  <si>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</si>
  <si>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</si>
  <si>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</si>
  <si>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</si>
  <si>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</si>
  <si>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</si>
  <si>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</si>
  <si>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</si>
  <si>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</si>
  <si>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</si>
  <si>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</si>
  <si>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</si>
  <si>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</si>
  <si>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</si>
  <si>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</si>
  <si>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</si>
  <si>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</si>
  <si>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</si>
  <si>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</si>
  <si>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</si>
  <si>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</si>
  <si>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</si>
  <si>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</si>
  <si>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</si>
  <si>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</si>
  <si>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</si>
  <si>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</si>
  <si>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</si>
  <si>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</si>
  <si>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</si>
  <si>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</si>
  <si>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</si>
  <si>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</si>
  <si>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</si>
  <si>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</si>
  <si>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</si>
  <si>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</si>
  <si>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</si>
  <si>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</si>
  <si>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</si>
  <si>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</si>
  <si>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</si>
  <si>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</si>
  <si>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</si>
  <si>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</si>
  <si>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</si>
  <si>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</si>
  <si>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</si>
  <si>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</si>
  <si>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</si>
  <si>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</si>
  <si>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</si>
  <si>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</si>
  <si>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</si>
  <si>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</si>
  <si>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</si>
  <si>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</si>
  <si>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</si>
  <si>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</si>
  <si>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</si>
  <si>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</si>
  <si>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</si>
  <si>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</si>
  <si>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</si>
  <si>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</si>
  <si>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</si>
  <si>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</si>
  <si>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</si>
  <si>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</si>
  <si>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</si>
  <si>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</si>
  <si>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</si>
  <si>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</si>
  <si>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</si>
  <si>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</si>
  <si>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</si>
  <si>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</si>
  <si>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</si>
  <si>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</si>
  <si>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</si>
  <si>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</si>
  <si>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</si>
  <si>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</si>
  <si>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</si>
  <si>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</si>
  <si>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</si>
  <si>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</si>
  <si>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</si>
  <si>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</si>
  <si>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</si>
  <si>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</si>
  <si>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</si>
  <si>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</si>
  <si>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</si>
  <si>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</si>
  <si>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</si>
  <si>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</si>
  <si>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</si>
  <si>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</si>
  <si>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</si>
  <si>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</si>
  <si>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</si>
  <si>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</si>
  <si>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</si>
  <si>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</si>
  <si>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</si>
  <si>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</si>
  <si>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</si>
  <si>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</si>
  <si>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</si>
  <si>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</si>
  <si>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</si>
  <si>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</si>
  <si>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</si>
  <si>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</si>
  <si>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</si>
  <si>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</si>
  <si>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</si>
  <si>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</si>
  <si>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</si>
  <si>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</si>
  <si>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</si>
  <si>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</si>
  <si>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</si>
  <si>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</si>
  <si>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</si>
  <si>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</si>
  <si>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</si>
  <si>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</si>
  <si>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</si>
  <si>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</si>
  <si>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</si>
  <si>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</si>
  <si>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</si>
  <si>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</si>
  <si>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</si>
  <si>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</si>
  <si>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</si>
  <si>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</si>
  <si>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</si>
  <si>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</si>
  <si>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</si>
  <si>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</si>
  <si>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</si>
  <si>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</si>
  <si>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</si>
  <si>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</si>
  <si>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</si>
  <si>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</si>
  <si>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</si>
  <si>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</si>
  <si>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</si>
  <si>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</si>
  <si>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</si>
  <si>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</si>
  <si>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</si>
  <si>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</si>
  <si>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</si>
  <si>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</si>
  <si>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</si>
  <si>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</si>
  <si>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</si>
  <si>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</si>
  <si>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</si>
  <si>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</si>
  <si>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</si>
  <si>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</si>
  <si>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</si>
  <si>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</si>
  <si>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</si>
  <si>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</si>
  <si>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</si>
  <si>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</si>
  <si>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</si>
  <si>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</si>
  <si>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</si>
  <si>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</si>
  <si>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</si>
  <si>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</si>
  <si>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</si>
  <si>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</si>
  <si>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</si>
  <si>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</si>
  <si>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</si>
  <si>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</si>
  <si>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</si>
  <si>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</si>
  <si>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</si>
  <si>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</si>
  <si>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</si>
  <si>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</si>
  <si>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</si>
  <si>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</si>
  <si>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</si>
  <si>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</si>
  <si>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</si>
  <si>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</si>
  <si>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</si>
  <si>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</si>
  <si>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</si>
  <si>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</si>
  <si>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</si>
  <si>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</si>
  <si>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</si>
  <si>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</si>
  <si>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</si>
  <si>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</si>
  <si>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</si>
  <si>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</si>
  <si>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</si>
  <si>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</si>
  <si>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</si>
  <si>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</si>
  <si>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</si>
  <si>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</si>
  <si>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</si>
  <si>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</si>
  <si>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</si>
  <si>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</si>
  <si>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</si>
  <si>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</si>
  <si>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</si>
  <si>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</si>
  <si>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</si>
  <si>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</si>
  <si>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</si>
  <si>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</si>
  <si>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</si>
  <si>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</si>
  <si>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</si>
  <si>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</si>
  <si>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</si>
  <si>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</si>
  <si>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</si>
  <si>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</si>
  <si>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</si>
  <si>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</si>
  <si>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</si>
  <si>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</si>
  <si>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</si>
  <si>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</si>
  <si>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</si>
  <si>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</si>
  <si>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</si>
  <si>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</si>
  <si>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</si>
  <si>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</si>
  <si>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</si>
  <si>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</si>
  <si>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</si>
  <si>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</si>
  <si>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</si>
  <si>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</si>
  <si>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</si>
  <si>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</si>
  <si>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</si>
  <si>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</si>
  <si>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</si>
  <si>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</si>
  <si>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</si>
  <si>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</si>
  <si>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</si>
  <si>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</si>
  <si>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</si>
  <si>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</si>
  <si>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</si>
  <si>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</si>
  <si>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</si>
  <si>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</si>
  <si>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</si>
  <si>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</si>
  <si>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</si>
  <si>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</si>
  <si>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</si>
  <si>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</si>
  <si>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</si>
  <si>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</si>
  <si>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</si>
  <si>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</si>
  <si>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</si>
  <si>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</si>
  <si>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</si>
  <si>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</si>
  <si>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</si>
  <si>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</si>
  <si>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</si>
  <si>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</si>
  <si>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</si>
  <si>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</si>
  <si>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</si>
  <si>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</si>
  <si>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</si>
  <si>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</si>
  <si>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</si>
  <si>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</si>
  <si>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</si>
  <si>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</si>
  <si>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</si>
  <si>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</si>
  <si>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</si>
  <si>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</si>
  <si>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</si>
  <si>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</si>
  <si>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</si>
  <si>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</si>
  <si>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</si>
  <si>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</si>
  <si>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</si>
  <si>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</si>
  <si>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</si>
  <si>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</si>
  <si>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</si>
  <si>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</si>
  <si>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</si>
  <si>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</si>
  <si>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</si>
  <si>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</si>
  <si>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</si>
  <si>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</si>
  <si>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</si>
  <si>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</si>
  <si>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</si>
  <si>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</si>
  <si>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</si>
  <si>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</si>
  <si>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</si>
  <si>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</si>
  <si>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</si>
  <si>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</si>
  <si>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</si>
  <si>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</si>
  <si>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</si>
  <si>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</si>
  <si>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</si>
  <si>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</si>
  <si>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</si>
  <si>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</si>
  <si>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</si>
  <si>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</si>
  <si>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</si>
  <si>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</si>
  <si>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</si>
  <si>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</si>
  <si>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</si>
  <si>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</si>
  <si>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</si>
  <si>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</si>
  <si>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</si>
  <si>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</si>
  <si>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</si>
  <si>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</si>
  <si>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</si>
  <si>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</si>
  <si>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</si>
  <si>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</si>
  <si>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</si>
  <si>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</si>
  <si>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</si>
  <si>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</si>
  <si>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</si>
  <si>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</si>
  <si>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</si>
  <si>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</si>
  <si>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</si>
  <si>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</si>
  <si>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</si>
  <si>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</si>
  <si>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</si>
  <si>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</si>
  <si>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</si>
  <si>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</si>
  <si>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</si>
  <si>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</si>
  <si>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</si>
  <si>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</si>
  <si>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</si>
  <si>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</si>
  <si>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</si>
  <si>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</si>
  <si>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</si>
  <si>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</si>
  <si>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</si>
  <si>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</si>
  <si>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</si>
  <si>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</si>
  <si>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</si>
  <si>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</si>
  <si>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</si>
  <si>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</si>
  <si>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</si>
  <si>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</si>
  <si>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</si>
  <si>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</si>
  <si>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</si>
  <si>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</si>
  <si>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</si>
  <si>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</si>
  <si>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</si>
  <si>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</si>
  <si>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</si>
  <si>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</si>
  <si>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</si>
  <si>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</si>
  <si>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</si>
  <si>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</si>
  <si>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</si>
  <si>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</si>
  <si>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</si>
  <si>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</si>
  <si>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</si>
  <si>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</si>
  <si>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</si>
  <si>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</si>
  <si>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</si>
  <si>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</si>
  <si>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</si>
  <si>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</si>
  <si>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</si>
  <si>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</si>
  <si>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</si>
  <si>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</si>
  <si>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</si>
  <si>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</si>
  <si>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</si>
  <si>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</si>
  <si>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</si>
  <si>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</si>
  <si>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</si>
  <si>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</si>
  <si>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</si>
  <si>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</si>
  <si>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</si>
  <si>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</si>
  <si>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</si>
  <si>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</si>
  <si>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</si>
  <si>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</si>
  <si>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</si>
  <si>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</si>
  <si>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</si>
  <si>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</si>
  <si>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</si>
  <si>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</si>
  <si>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</si>
  <si>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</si>
  <si>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</si>
  <si>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</si>
  <si>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</si>
  <si>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</si>
  <si>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</si>
  <si>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</si>
  <si>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</si>
  <si>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</si>
  <si>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</si>
  <si>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</si>
  <si>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</si>
  <si>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</si>
  <si>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</si>
  <si>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</si>
  <si>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</si>
  <si>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</si>
  <si>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</si>
  <si>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</si>
  <si>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</si>
  <si>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</si>
  <si>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</si>
  <si>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</si>
  <si>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</si>
  <si>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</si>
  <si>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</si>
  <si>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</si>
  <si>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</si>
  <si>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</si>
  <si>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</si>
  <si>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</si>
  <si>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</si>
  <si>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</si>
  <si>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</si>
  <si>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</si>
  <si>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</si>
  <si>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</si>
  <si>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</si>
  <si>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</si>
  <si>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</si>
  <si>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</si>
  <si>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</si>
  <si>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</si>
  <si>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</si>
  <si>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</si>
  <si>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</si>
  <si>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</si>
  <si>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</si>
  <si>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</si>
  <si>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</si>
  <si>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</si>
  <si>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</si>
  <si>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</si>
  <si>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</si>
  <si>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</si>
  <si>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</si>
  <si>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</si>
  <si>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</si>
  <si>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</si>
  <si>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</si>
  <si>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</si>
  <si>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</si>
  <si>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</si>
  <si>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</si>
  <si>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</si>
  <si>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</si>
  <si>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</si>
  <si>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</si>
  <si>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</si>
  <si>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</si>
  <si>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</si>
  <si>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</si>
  <si>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</si>
  <si>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</si>
  <si>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</si>
  <si>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</si>
  <si>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</si>
  <si>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</si>
  <si>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</si>
  <si>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</si>
  <si>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</si>
  <si>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</si>
  <si>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</si>
  <si>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</si>
  <si>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</si>
  <si>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</si>
  <si>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</si>
  <si>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</si>
  <si>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</si>
  <si>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</si>
  <si>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</si>
  <si>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</si>
  <si>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</si>
  <si>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</si>
  <si>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</si>
  <si>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</si>
  <si>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</si>
  <si>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</si>
  <si>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</si>
  <si>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</si>
  <si>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</si>
  <si>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</si>
  <si>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90 min</t>
  </si>
  <si>
    <t>PCM-20251029-00002236</t>
  </si>
  <si>
    <t>ETA 20 km</t>
  </si>
  <si>
    <t xml:space="preserve">DOWN AGINE NO PCM </t>
  </si>
  <si>
    <t xml:space="preserve">team need 25 mins </t>
  </si>
  <si>
    <t xml:space="preserve"> PCM-20250215-00000830 </t>
  </si>
  <si>
    <t>LTE site still down and  site located in aramco area access issue need special permission</t>
  </si>
  <si>
    <t>PCM-20251029-00002213</t>
  </si>
  <si>
    <t>jed0241</t>
  </si>
  <si>
    <t>EM team on the way need 50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</si>
  <si>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</si>
  <si>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</si>
  <si>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</si>
  <si>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</si>
  <si>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</si>
  <si>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</si>
  <si>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</si>
  <si>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</si>
  <si>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</si>
  <si>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on the way need 5 min </t>
  </si>
  <si>
    <t xml:space="preserve">EM team on the way need 25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</si>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</sst>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9" totalsRowShown="0" headerRowDxfId="64" dataDxfId="63" headerRowBorderDxfId="61" tableBorderDxfId="62">
  <autoFilter ref="A1:L109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296.79468240740971</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0.17574722222343553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1.696250000532018E-2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45959.743108333336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45959.743108333336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45959.743108333336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45959.743108333336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45959.743108333336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45959.743108333336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45959.743108333336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45959.743108333336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45959.743108333336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45959.743108333336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45959.743108333336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45959.743108333336</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45959.743108333336</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45959.743108333336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45959.743108333336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45959.743108333336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45959.743108333336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45959.743108333336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45959.743108333336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45959.743108333336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45959.743108333336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45959.743108333336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45959.743108333336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45959.743108333336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45959.743108333336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45959.743108333336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45959.743108333336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45959.743108333336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45959.743108333336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45959.743108333336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45959.743108333336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45959.743108333336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45959.743108333336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45959.743108333336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45959.743108333336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45959.743108333336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45959.743108333336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45959.743108333336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45959.743108333336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45959.743108333336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45959.743108333336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45959.743108333336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45959.743108333336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45959.743108333336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45959.743108333336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45959.743108333336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45959.743108333336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45959.743108333336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45959.743108333336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45959.743108333336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45959.743108333336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45959.743108333336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45959.743108333336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45959.743108333336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45959.743108333336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45959.743108333336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45959.743108333336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45959.743108333336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45959.743108333336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45959.743108333336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45959.743108333336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45959.743108333336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45959.743108333336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45959.743108333336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45959.743108333336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45959.743108333336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45959.743108333336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45959.743108333336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45959.743108333336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45959.743108333336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45959.743108333336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45959.743108333336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45959.743108333336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45959.743108333336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45959.743108333336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45959.743108333336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45959.743108333336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45959.743108333336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45959.743108333336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45959.743108333336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45959.743108333336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45959.743108333336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45959.743108333336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45959.743108333336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45959.743108333336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45959.743108333336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45959.743108333336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45959.743108333336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45959.743108333336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45959.743108333336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45959.743108333336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45959.743108333336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45959.743108333336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45959.743108333336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45959.743108333336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45959.743108333336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45959.743108333336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45959.743108333336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45959.743108333336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45959.743108333336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45959.743108333336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45959.743108333336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45959.743108333336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45959.743108333336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45959.743108333336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45959.743108333336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45959.743108333336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45959.743108333336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45959.743108333336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45959.743108333336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45959.743108333336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45959.743108333336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45959.743108333336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45959.743108333336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45959.743108333336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45959.743108333336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45959.743108333336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45959.743108333336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45959.743108333336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45959.743108333336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45959.743108333336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45959.743108333336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45959.743108333336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45959.743108333336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45959.743108333336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45959.743108333336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45959.743108333336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45959.743108333336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45959.743108333336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45959.743108333336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45959.743108333336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45959.743108333336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45959.743108333336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45959.743108333336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45959.743108333336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45959.743108333336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45959.743108333336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45959.743108333336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45959.743108333336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45959.743108333336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45959.743108333336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45959.743108333336</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45959.743108333336</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45959.743108333336</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45959.743108333336</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9343DD49-6197-462A-A137-275B0E61DE2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134.74327037037438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1.0010250000050291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9.7171296292799525E-3</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26541</v>
      </c>
      <c r="E6" s="114" t="s">
        <v>39104</v>
      </c>
      <c r="F6" s="115">
        <v>45959.740856481483</v>
      </c>
      <c r="G6" s="116">
        <f ca="1">IFERROR(NOW()-F6,"-")</f>
        <v>2.2518518526339903E-3</v>
      </c>
      <c r="H6" s="115">
        <v>45959.735254629632</v>
      </c>
      <c r="I6" s="18" t="str">
        <f>IFERROR(VLOOKUP(D6,DB!A:F,6,0),"")</f>
        <v>Generator-SG</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45959.743108333336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45959.743108333336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45959.743108333336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45959.743108333336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45959.743108333336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45959.743108333336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45959.743108333336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45959.743108333336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45959.743108333336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45959.743108333336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45959.743108333336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45959.743108333336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45959.743108333336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45959.743108333336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45959.743108333336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45959.743108333336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45959.743108333336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45959.743108333336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45959.743108333336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45959.743108333336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45959.743108333336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45959.743108333336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45959.743108333336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45959.743108333336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45959.743108333336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45959.743108333336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45959.743108333336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45959.743108333336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45959.743108333336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45959.743108333336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45959.743108333336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45959.743108333336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45959.743108333336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45959.743108333336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45959.743108333336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45959.743108333336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45959.743108333336</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45959.743108333336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45959.743108333336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45959.743108333336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45959.743108333336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45959.743108333336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45959.743108333336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45959.743108333336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45959.743108333336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45959.743108333336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45959.743108333336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45959.743108333336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45959.743108333336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45959.743108333336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45959.743108333336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45959.743108333336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45959.743108333336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45959.743108333336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45959.743108333336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45959.743108333336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45959.743108333336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45959.743108333336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45959.743108333336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45959.743108333336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45959.743108333336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45959.743108333336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45959.743108333336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45959.743108333336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45959.743108333336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45959.743108333336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45959.743108333336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45959.743108333336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45959.743108333336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45959.743108333336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45959.743108333336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45959.743108333336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45959.743108333336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45959.743108333336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45959.743108333336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45959.743108333336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45959.743108333336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45959.743108333336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45959.743108333336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45959.743108333336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45959.743108333336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45959.743108333336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45959.743108333336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45959.743108333336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45959.743108333336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45959.743108333336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45959.743108333336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45959.743108333336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45959.743108333336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45959.743108333336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45959.743108333336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45959.743108333336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45959.743108333336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45959.743108333336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45959.743108333336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45959.743108333336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45959.743108333336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45959.743108333336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45959.743108333336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45959.743108333336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45959.743108333336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45959.743108333336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45959.743108333336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45959.743108333336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45959.743108333336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45959.743108333336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45959.743108333336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45959.743108333336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45959.743108333336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45959.743108333336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45959.743108333336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45959.743108333336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45959.743108333336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45959.743108333336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45959.743108333336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45959.743108333336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45959.743108333336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45959.743108333336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45959.743108333336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45959.743108333336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45959.743108333336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45959.743108333336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45959.743108333336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45959.743108333336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45959.743108333336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45959.743108333336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45959.743108333336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45959.743108333336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45959.743108333336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45959.743108333336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45959.743108333336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45959.743108333336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45959.743108333336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45959.743108333336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45959.743108333336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45959.743108333336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45959.743108333336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45959.743108333336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45959.743108333336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45959.743108333336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45959.743108333336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45959.743108333336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45959.743108333336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45959.743108333336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45959.743108333336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45959.743108333336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45959.743108333336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45959.743108333336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45959.743108333336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45959.743108333336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45959.743108333336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45959.743108333336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45959.743108333336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45959.743108333336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45959.743108333336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45959.743108333336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45959.743108333336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45959.743108333336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45959.743108333336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45959.743108333336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45959.743108333336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45959.743108333336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45959.743108333336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45959.743108333336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45959.743108333336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45959.743108333336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45959.743108333336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45959.743108333336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45959.743108333336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45959.743108333336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45959.743108333336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45959.743108333336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45959.743108333336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45959.743108333336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45959.743108333336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45959.743108333336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45959.743108333336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45959.743108333336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45959.743108333336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45959.743108333336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45959.743108333336</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4</v>
      </c>
      <c r="D2" s="18" t="s">
        <v>22278</v>
      </c>
      <c r="E2" s="18"/>
      <c r="F2" s="20"/>
      <c r="G2" s="21">
        <f t="shared" ref="G2:G60" ca="1" si="0">IFERROR(NOW()-F2,"-")</f>
        <v>45959.743108333336</v>
      </c>
      <c r="H2" s="22">
        <v>45959.70684027778</v>
      </c>
      <c r="I2" s="19" t="str">
        <f>IFERROR(VLOOKUP(D2,DB!A:F,6,0),"")</f>
        <v>SCECO</v>
      </c>
      <c r="J2" s="18" t="str">
        <f>IFERROR(VLOOKUP(D2,DB!A:G,7,0),"")</f>
        <v>Vandalized</v>
      </c>
      <c r="K2" s="46" t="s">
        <v>39116</v>
      </c>
      <c r="L2" s="23" t="str">
        <f>IFERROR(VLOOKUP(D2,DB!A:I,9,0),"")</f>
        <v>Latis</v>
      </c>
    </row>
    <row r="3" spans="1:13" ht="15" customHeight="1">
      <c r="A3" s="19"/>
      <c r="B3" s="63" t="str">
        <f>IFERROR(VLOOKUP(D3,DB!A:K,11,0),"")</f>
        <v/>
      </c>
      <c r="C3" s="18"/>
      <c r="D3" s="18"/>
      <c r="E3" s="18"/>
      <c r="F3" s="20"/>
      <c r="G3" s="21">
        <f t="shared" ca="1" si="0"/>
        <v>45959.743108333336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45959.743108333336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45959.743108333336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45959.743108333336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45959.743108333336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45959.743108333336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45959.743108333336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45959.743108333336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45959.743108333336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45959.743108333336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45959.743108333336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45959.743108333336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45959.743108333336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45959.743108333336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45959.743108333336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45959.743108333336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45959.743108333336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45959.743108333336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45959.743108333336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45959.743108333336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45959.743108333336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45959.743108333336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45959.743108333336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45959.743108333336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45959.743108333336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45959.743108333336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45959.743108333336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45959.743108333336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45959.743108333336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45959.743108333336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45959.743108333336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45959.743108333336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45959.743108333336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45959.743108333336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45959.743108333336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45959.743108333336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45959.743108333336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45959.743108333336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45959.743108333336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45959.743108333336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45959.743108333336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45959.743108333336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45959.743108333336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45959.743108333336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45959.743108333336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45959.743108333336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45959.743108333336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45959.743108333336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45959.743108333336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45959.743108333336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45959.743108333336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45959.743108333336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45959.743108333336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45959.743108333336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45959.743108333336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45959.743108333336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45959.743108333336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45959.743108333336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ref="G61:G124" ca="1" si="1">IFERROR(NOW()-F61,"-")</f>
        <v>45959.743108333336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45959.743108333336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45959.743108333336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45959.743108333336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45959.743108333336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45959.743108333336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45959.743108333336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45959.743108333336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45959.743108333336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45959.743108333336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45959.743108333336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45959.743108333336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45959.743108333336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45959.743108333336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45959.743108333336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45959.743108333336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45959.743108333336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45959.743108333336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45959.743108333336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45959.743108333336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45959.743108333336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45959.743108333336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45959.743108333336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45959.743108333336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45959.743108333336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45959.743108333336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45959.743108333336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45959.743108333336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45959.743108333336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45959.743108333336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45959.743108333336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45959.743108333336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45959.743108333336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45959.743108333336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45959.743108333336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45959.743108333336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45959.743108333336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45959.743108333336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45959.743108333336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45959.743108333336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45959.743108333336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45959.743108333336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45959.743108333336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45959.743108333336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45959.743108333336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45959.743108333336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45959.743108333336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45959.743108333336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45959.743108333336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45959.743108333336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45959.743108333336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45959.743108333336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45959.743108333336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45959.743108333336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45959.743108333336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45959.743108333336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45959.743108333336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45959.743108333336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45959.743108333336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45959.743108333336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45959.743108333336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45959.743108333336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45959.743108333336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45959.743108333336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ref="G125:G188" ca="1" si="2">IFERROR(NOW()-F125,"-")</f>
        <v>45959.743108333336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45959.743108333336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45959.743108333336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45959.743108333336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45959.743108333336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45959.743108333336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45959.743108333336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45959.743108333336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45959.743108333336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45959.743108333336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45959.743108333336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45959.743108333336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45959.743108333336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45959.743108333336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45959.743108333336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45959.743108333336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45959.743108333336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45959.743108333336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45959.743108333336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45959.743108333336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45959.743108333336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45959.743108333336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45959.743108333336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45959.743108333336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45959.743108333336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45959.743108333336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45959.743108333336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45959.743108333336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45959.743108333336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45959.743108333336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45959.743108333336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45959.743108333336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45959.743108333336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45959.743108333336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45959.743108333336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45959.743108333336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45959.743108333336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45959.743108333336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45959.743108333336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45959.743108333336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45959.743108333336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45959.743108333336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45959.743108333336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45959.743108333336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45959.743108333336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45959.743108333336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45959.743108333336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45959.743108333336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45959.743108333336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45959.743108333336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45959.743108333336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45959.743108333336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45959.743108333336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45959.743108333336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45959.743108333336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45959.743108333336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45959.743108333336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45959.743108333336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45959.743108333336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45959.743108333336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45959.743108333336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45959.743108333336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45959.743108333336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45959.743108333336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ref="G189:G252" ca="1" si="3">IFERROR(NOW()-F189,"-")</f>
        <v>45959.743108333336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45959.743108333336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45959.743108333336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45959.743108333336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45959.743108333336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45959.743108333336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45959.743108333336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45959.743108333336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45959.743108333336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45959.743108333336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45959.743108333336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45959.743108333336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45959.743108333336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45959.743108333336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45959.743108333336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45959.743108333336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45959.743108333336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45959.743108333336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45959.743108333336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45959.743108333336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45959.743108333336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45959.743108333336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45959.743108333336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45959.743108333336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45959.743108333336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45959.743108333336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45959.743108333336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45959.743108333336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45959.743108333336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45959.743108333336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45959.743108333336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45959.743108333336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45959.743108333336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45959.743108333336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45959.743108333336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45959.743108333336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45959.743108333336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45959.743108333336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45959.743108333336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45959.743108333336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45959.743108333336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45959.743108333336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45959.743108333336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45959.743108333336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45959.743108333336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45959.743108333336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45959.743108333336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45959.743108333336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45959.743108333336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45959.743108333336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45959.743108333336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45959.743108333336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45959.743108333336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45959.743108333336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45959.743108333336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45959.743108333336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45959.743108333336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45959.743108333336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45959.743108333336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45959.743108333336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45959.743108333336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45959.743108333336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45959.743108333336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45959.743108333336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ref="G253:G316" ca="1" si="4">IFERROR(NOW()-F253,"-")</f>
        <v>45959.743108333336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45959.743108333336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45959.743108333336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45959.743108333336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45959.743108333336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45959.743108333336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45959.743108333336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45959.743108333336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45959.743108333336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45959.743108333336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45959.743108333336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45959.743108333336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45959.743108333336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45959.743108333336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45959.743108333336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45959.743108333336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45959.743108333336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45959.743108333336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45959.743108333336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45959.743108333336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45959.743108333336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45959.743108333336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45959.743108333336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45959.743108333336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45959.743108333336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45959.743108333336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45959.743108333336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45959.743108333336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45959.743108333336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45959.743108333336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45959.743108333336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45959.743108333336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45959.743108333336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45959.743108333336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45959.743108333336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45959.743108333336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45959.743108333336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45959.743108333336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45959.743108333336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45959.743108333336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45959.743108333336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45959.743108333336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45959.743108333336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45959.743108333336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45959.743108333336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45959.743108333336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45959.743108333336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45959.743108333336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45959.743108333336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45959.743108333336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45959.743108333336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45959.743108333336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45959.743108333336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45959.743108333336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45959.743108333336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45959.743108333336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45959.743108333336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45959.743108333336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45959.743108333336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45959.743108333336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45959.743108333336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45959.743108333336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45959.743108333336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45959.743108333336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ref="G317:G380" ca="1" si="5">IFERROR(NOW()-F317,"-")</f>
        <v>45959.743108333336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45959.743108333336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45959.743108333336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45959.743108333336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45959.743108333336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45959.743108333336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45959.743108333336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45959.743108333336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45959.743108333336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45959.743108333336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45959.743108333336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45959.743108333336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45959.743108333336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45959.743108333336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45959.743108333336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45959.743108333336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45959.743108333336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45959.743108333336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45959.743108333336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45959.743108333336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45959.743108333336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45959.743108333336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45959.743108333336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45959.743108333336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45959.743108333336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45959.743108333336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45959.743108333336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45959.743108333336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45959.743108333336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45959.743108333336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45959.743108333336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45959.743108333336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45959.743108333336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45959.743108333336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45959.743108333336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45959.743108333336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45959.743108333336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45959.743108333336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45959.743108333336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45959.743108333336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45959.743108333336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45959.743108333336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45959.743108333336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45959.743108333336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45959.743108333336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45959.743108333336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45959.743108333336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45959.743108333336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45959.743108333336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45959.743108333336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45959.743108333336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45959.743108333336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45959.743108333336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45959.743108333336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45959.743108333336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45959.743108333336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45959.743108333336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45959.743108333336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45959.743108333336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45959.743108333336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45959.743108333336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45959.743108333336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45959.743108333336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45959.743108333336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ref="G381:G444" ca="1" si="6">IFERROR(NOW()-F381,"-")</f>
        <v>45959.743108333336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45959.743108333336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45959.743108333336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45959.743108333336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45959.743108333336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45959.743108333336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45959.743108333336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45959.743108333336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45959.743108333336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45959.743108333336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45959.743108333336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45959.743108333336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45959.743108333336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45959.743108333336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45959.743108333336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45959.743108333336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45959.743108333336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45959.743108333336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45959.743108333336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45959.743108333336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45959.743108333336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45959.743108333336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45959.743108333336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45959.743108333336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45959.743108333336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45959.743108333336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45959.743108333336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45959.743108333336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45959.743108333336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45959.743108333336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45959.743108333336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45959.743108333336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45959.743108333336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45959.743108333336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45959.743108333336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45959.743108333336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45959.743108333336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45959.743108333336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45959.743108333336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45959.743108333336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45959.743108333336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45959.743108333336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45959.743108333336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45959.743108333336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45959.743108333336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45959.743108333336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45959.743108333336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45959.743108333336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45959.743108333336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45959.743108333336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45959.743108333336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45959.743108333336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45959.743108333336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45959.743108333336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45959.743108333336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45959.743108333336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45959.743108333336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45959.743108333336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45959.743108333336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45959.743108333336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45959.743108333336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45959.743108333336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45959.743108333336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45959.743108333336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ref="G445:G508" ca="1" si="7">IFERROR(NOW()-F445,"-")</f>
        <v>45959.743108333336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45959.743108333336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45959.743108333336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45959.743108333336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45959.743108333336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45959.743108333336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45959.743108333336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45959.743108333336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45959.743108333336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45959.743108333336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45959.743108333336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45959.743108333336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45959.743108333336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45959.743108333336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45959.743108333336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45959.743108333336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45959.743108333336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45959.743108333336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45959.743108333336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45959.743108333336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45959.743108333336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45959.743108333336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45959.743108333336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45959.743108333336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45959.743108333336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45959.743108333336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45959.743108333336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45959.743108333336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45959.743108333336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45959.743108333336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45959.743108333336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45959.743108333336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45959.743108333336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45959.743108333336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45959.743108333336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45959.743108333336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45959.743108333336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45959.743108333336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45959.743108333336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45959.743108333336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45959.743108333336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45959.743108333336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45959.743108333336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45959.743108333336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45959.743108333336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45959.743108333336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45959.743108333336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45959.743108333336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45959.743108333336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45959.743108333336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45959.743108333336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45959.743108333336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45959.743108333336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45959.743108333336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45959.743108333336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45959.743108333336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45959.743108333336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45959.743108333336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45959.743108333336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45959.743108333336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45959.743108333336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45959.743108333336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45959.743108333336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45959.743108333336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ref="G509:G572" ca="1" si="8">IFERROR(NOW()-F509,"-")</f>
        <v>45959.743108333336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45959.743108333336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45959.743108333336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45959.743108333336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45959.743108333336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45959.743108333336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45959.743108333336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45959.743108333336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45959.743108333336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45959.743108333336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45959.743108333336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45959.743108333336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45959.743108333336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45959.743108333336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45959.743108333336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45959.743108333336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45959.743108333336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45959.743108333336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45959.743108333336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45959.743108333336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45959.743108333336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45959.743108333336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45959.743108333336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45959.743108333336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45959.743108333336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45959.743108333336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45959.743108333336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45959.743108333336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45959.743108333336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45959.743108333336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45959.743108333336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45959.743108333336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45959.743108333336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45959.743108333336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45959.743108333336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45959.743108333336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45959.743108333336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45959.743108333336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45959.743108333336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45959.743108333336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45959.743108333336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45959.743108333336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45959.743108333336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45959.743108333336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45959.743108333336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45959.743108333336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45959.743108333336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45959.743108333336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45959.743108333336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45959.743108333336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45959.743108333336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45959.743108333336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45959.743108333336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45959.743108333336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45959.743108333336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45959.743108333336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45959.743108333336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45959.743108333336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45959.743108333336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45959.743108333336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45959.743108333336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45959.743108333336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45959.743108333336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45959.743108333336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ref="G573:G636" ca="1" si="9">IFERROR(NOW()-F573,"-")</f>
        <v>45959.743108333336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45959.743108333336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45959.743108333336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45959.743108333336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45959.743108333336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45959.743108333336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45959.743108333336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45959.743108333336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45959.743108333336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45959.743108333336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45959.743108333336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45959.743108333336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45959.743108333336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45959.743108333336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45959.743108333336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45959.743108333336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45959.743108333336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45959.743108333336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45959.743108333336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45959.743108333336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45959.743108333336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45959.743108333336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45959.743108333336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45959.743108333336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45959.743108333336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45959.743108333336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45959.743108333336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45959.743108333336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45959.743108333336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45959.743108333336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45959.743108333336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45959.743108333336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45959.743108333336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45959.743108333336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45959.743108333336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45959.743108333336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45959.743108333336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45959.743108333336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45959.743108333336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45959.743108333336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45959.743108333336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45959.743108333336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45959.743108333336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45959.743108333336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45959.743108333336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45959.743108333336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45959.743108333336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45959.743108333336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45959.743108333336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45959.743108333336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45959.743108333336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45959.743108333336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45959.743108333336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45959.743108333336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45959.743108333336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45959.743108333336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45959.743108333336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45959.743108333336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45959.743108333336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45959.743108333336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45959.743108333336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45959.743108333336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45959.743108333336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45959.743108333336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ref="G637:G700" ca="1" si="10">IFERROR(NOW()-F637,"-")</f>
        <v>45959.743108333336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45959.743108333336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45959.743108333336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45959.743108333336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45959.743108333336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45959.743108333336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45959.743108333336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45959.743108333336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45959.743108333336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45959.743108333336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45959.743108333336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45959.743108333336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45959.743108333336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45959.743108333336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45959.743108333336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45959.743108333336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45959.743108333336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45959.743108333336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45959.743108333336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45959.743108333336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45959.743108333336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45959.743108333336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45959.743108333336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45959.743108333336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45959.743108333336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45959.743108333336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45959.743108333336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45959.743108333336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45959.743108333336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45959.743108333336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45959.743108333336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45959.743108333336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45959.743108333336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45959.743108333336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45959.743108333336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45959.743108333336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45959.743108333336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45959.743108333336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45959.743108333336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45959.743108333336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45959.743108333336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45959.743108333336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45959.743108333336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45959.743108333336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45959.743108333336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45959.743108333336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45959.743108333336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45959.743108333336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45959.743108333336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45959.743108333336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45959.743108333336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45959.743108333336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45959.743108333336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45959.743108333336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45959.743108333336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45959.743108333336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45959.743108333336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45959.743108333336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45959.743108333336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45959.743108333336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45959.743108333336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45959.743108333336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45959.743108333336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45959.743108333336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ref="G701:G764" ca="1" si="11">IFERROR(NOW()-F701,"-")</f>
        <v>45959.743108333336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45959.743108333336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45959.743108333336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45959.743108333336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45959.743108333336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45959.743108333336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45959.743108333336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45959.743108333336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45959.743108333336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45959.743108333336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45959.743108333336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45959.743108333336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45959.743108333336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45959.743108333336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45959.743108333336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45959.743108333336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45959.743108333336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45959.743108333336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45959.743108333336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45959.743108333336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45959.743108333336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45959.743108333336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45959.743108333336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45959.743108333336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45959.743108333336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45959.743108333336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45959.743108333336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45959.743108333336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45959.743108333336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45959.743108333336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45959.743108333336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45959.743108333336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45959.743108333336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45959.743108333336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45959.743108333336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45959.743108333336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45959.743108333336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45959.743108333336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45959.743108333336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45959.743108333336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45959.743108333336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45959.743108333336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45959.743108333336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45959.743108333336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45959.743108333336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45959.743108333336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45959.743108333336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45959.743108333336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45959.743108333336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45959.743108333336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45959.743108333336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45959.743108333336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45959.743108333336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45959.743108333336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45959.743108333336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45959.743108333336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45959.743108333336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45959.743108333336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45959.743108333336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45959.743108333336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45959.743108333336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45959.743108333336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45959.743108333336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45959.743108333336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ref="G765:G828" ca="1" si="12">IFERROR(NOW()-F765,"-")</f>
        <v>45959.743108333336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45959.743108333336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45959.743108333336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45959.743108333336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45959.743108333336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45959.743108333336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45959.743108333336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45959.743108333336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45959.743108333336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45959.743108333336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45959.743108333336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45959.743108333336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45959.743108333336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45959.743108333336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45959.743108333336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45959.743108333336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45959.743108333336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45959.743108333336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45959.743108333336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45959.743108333336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45959.743108333336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45959.743108333336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45959.743108333336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45959.743108333336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45959.743108333336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45959.743108333336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45959.743108333336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45959.743108333336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45959.743108333336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45959.743108333336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45959.743108333336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45959.743108333336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45959.743108333336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45959.743108333336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45959.743108333336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45959.743108333336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45959.743108333336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45959.743108333336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45959.743108333336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45959.743108333336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45959.743108333336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45959.743108333336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45959.743108333336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45959.743108333336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45959.743108333336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45959.743108333336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45959.743108333336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45959.743108333336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45959.743108333336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45959.743108333336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45959.743108333336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45959.743108333336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45959.743108333336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45959.743108333336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45959.743108333336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45959.743108333336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45959.743108333336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45959.743108333336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45959.743108333336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45959.743108333336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45959.743108333336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45959.743108333336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45959.743108333336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45959.743108333336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ref="G829:G892" ca="1" si="13">IFERROR(NOW()-F829,"-")</f>
        <v>45959.743108333336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45959.743108333336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45959.743108333336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45959.743108333336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45959.743108333336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45959.743108333336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45959.743108333336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45959.743108333336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45959.743108333336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45959.743108333336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45959.743108333336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45959.743108333336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45959.743108333336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45959.743108333336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45959.743108333336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45959.743108333336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45959.743108333336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45959.743108333336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45959.743108333336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45959.743108333336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45959.743108333336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45959.743108333336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45959.743108333336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45959.743108333336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45959.743108333336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45959.743108333336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45959.743108333336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45959.743108333336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45959.743108333336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45959.743108333336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45959.743108333336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45959.743108333336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45959.743108333336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45959.743108333336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45959.743108333336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45959.743108333336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45959.743108333336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45959.743108333336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45959.743108333336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45959.743108333336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45959.743108333336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45959.743108333336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45959.743108333336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45959.743108333336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45959.743108333336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45959.743108333336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45959.743108333336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45959.743108333336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45959.743108333336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45959.743108333336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45959.743108333336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45959.743108333336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45959.743108333336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45959.743108333336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45959.743108333336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45959.743108333336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45959.743108333336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45959.743108333336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45959.743108333336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45959.743108333336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45959.743108333336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45959.743108333336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45959.743108333336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45959.743108333336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ref="G893:G956" ca="1" si="14">IFERROR(NOW()-F893,"-")</f>
        <v>45959.743108333336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45959.743108333336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45959.743108333336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45959.743108333336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45959.743108333336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45959.743108333336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45959.743108333336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45959.743108333336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45959.743108333336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45959.743108333336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45959.743108333336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45959.743108333336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45959.743108333336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45959.743108333336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45959.743108333336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45959.743108333336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45959.743108333336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45959.743108333336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45959.743108333336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45959.743108333336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45959.743108333336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45959.743108333336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45959.743108333336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45959.743108333336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45959.743108333336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45959.743108333336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45959.743108333336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45959.743108333336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45959.743108333336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45959.743108333336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45959.743108333336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45959.743108333336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45959.743108333336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45959.743108333336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45959.743108333336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45959.743108333336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45959.743108333336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45959.743108333336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45959.743108333336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45959.743108333336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45959.743108333336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45959.743108333336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45959.743108333336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45959.743108333336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45959.743108333336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45959.743108333336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45959.743108333336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45959.743108333336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45959.743108333336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45959.743108333336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45959.743108333336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45959.743108333336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45959.743108333336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45959.743108333336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45959.743108333336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45959.743108333336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45959.743108333336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45959.743108333336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45959.743108333336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45959.743108333336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45959.743108333336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45959.743108333336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45959.743108333336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45959.743108333336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ref="G957:G1020" ca="1" si="15">IFERROR(NOW()-F957,"-")</f>
        <v>45959.743108333336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45959.743108333336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45959.743108333336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45959.743108333336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45959.743108333336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45959.743108333336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45959.743108333336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45959.743108333336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45959.743108333336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45959.743108333336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45959.743108333336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45959.743108333336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45959.743108333336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45959.743108333336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45959.743108333336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45959.743108333336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45959.743108333336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45959.743108333336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45959.743108333336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45959.743108333336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45959.743108333336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45959.743108333336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45959.743108333336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45959.743108333336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45959.743108333336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45959.743108333336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45959.743108333336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45959.743108333336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45959.743108333336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45959.743108333336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45959.743108333336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45959.743108333336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45959.743108333336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45959.743108333336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45959.743108333336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45959.743108333336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45959.743108333336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45959.743108333336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45959.743108333336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45959.743108333336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45959.743108333336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45959.743108333336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45959.743108333336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45959.743108333336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45959.743108333336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45959.743108333336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45959.743108333336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45959.743108333336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45959.743108333336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45959.743108333336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45959.743108333336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45959.743108333336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45959.743108333336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45959.743108333336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45959.743108333336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45959.743108333336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45959.743108333336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45959.743108333336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45959.743108333336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45959.743108333336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45959.743108333336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45959.743108333336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45959.743108333336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45959.743108333336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ref="G1021:G1084" ca="1" si="16">IFERROR(NOW()-F1021,"-")</f>
        <v>45959.743108333336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45959.743108333336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45959.743108333336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45959.743108333336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45959.743108333336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45959.743108333336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45959.743108333336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45959.743108333336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45959.743108333336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45959.743108333336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45959.743108333336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45959.743108333336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45959.743108333336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45959.743108333336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45959.743108333336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45959.743108333336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45959.743108333336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45959.743108333336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45959.743108333336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45959.743108333336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45959.743108333336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45959.743108333336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45959.743108333336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45959.743108333336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45959.743108333336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45959.743108333336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45959.743108333336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45959.743108333336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45959.743108333336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45959.743108333336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45959.743108333336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45959.743108333336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45959.743108333336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45959.743108333336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45959.743108333336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45959.743108333336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45959.743108333336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45959.743108333336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45959.743108333336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45959.743108333336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45959.743108333336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45959.743108333336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45959.743108333336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45959.743108333336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45959.743108333336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45959.743108333336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45959.743108333336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45959.743108333336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45959.743108333336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45959.743108333336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45959.743108333336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45959.743108333336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45959.743108333336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45959.743108333336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45959.743108333336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45959.743108333336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45959.743108333336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45959.743108333336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45959.743108333336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45959.743108333336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45959.743108333336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45959.743108333336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45959.743108333336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45959.743108333336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ref="G1085:G1099" ca="1" si="17">IFERROR(NOW()-F1085,"-")</f>
        <v>45959.743108333336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45959.743108333336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45959.743108333336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45959.743108333336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45959.743108333336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45959.743108333336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45959.743108333336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45959.743108333336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45959.743108333336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45959.743108333336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45959.743108333336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45959.743108333336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45959.743108333336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45959.743108333336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45959.743108333336</v>
      </c>
      <c r="H1099" s="22"/>
      <c r="I1099" s="19" t="str">
        <f>IFERROR(VLOOKUP(D1099,DB!A:F,6,0),"")</f>
        <v/>
      </c>
      <c r="J1099" s="18" t="str">
        <f>IFERROR(VLOOKUP(D1099,DB!A:G,7,0),"")</f>
        <v/>
      </c>
      <c r="K1099" s="46"/>
      <c r="L1099" s="23" t="str">
        <f>IFERROR(VLOOKUP(D1099,DB!A:I,9,0),"")</f>
        <v/>
      </c>
    </row>
  </sheetData>
  <dataValidations count="2">
    <dataValidation allowBlank="1" showInputMessage="1" showErrorMessage="1" sqref="E1" xr:uid="{5914219A-CB83-432D-936A-CC0CB6F3982A}"/>
    <dataValidation type="list" allowBlank="1" showInputMessage="1" showErrorMessage="1" sqref="E2:E109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256.26239074073965</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121" t="s">
        <v>39120</v>
      </c>
      <c r="E3" s="98" t="s">
        <v>39021</v>
      </c>
      <c r="F3" s="123">
        <v>45959.732627314814</v>
      </c>
      <c r="G3" s="124">
        <f ca="1">IFERROR(NOW()-F3,"")</f>
        <v>1.0481018522114027E-2</v>
      </c>
      <c r="H3" s="123">
        <v>45959.678969907407</v>
      </c>
      <c r="I3" s="119" t="str">
        <f>IFERROR(VLOOKUP(D3,DB!A:F,6,0),"")</f>
        <v>SCECO</v>
      </c>
      <c r="J3" s="119" t="str">
        <f>IFERROR(VLOOKUP(D3,DB!A:G,7,0),"")</f>
        <v>Dead</v>
      </c>
      <c r="K3" s="125" t="s">
        <v>39121</v>
      </c>
      <c r="L3" s="121" t="str">
        <f>IFERROR(VLOOKUP(D3,DB!A:I,9,0),"")</f>
        <v>Latis</v>
      </c>
    </row>
    <row r="4" spans="1:16" ht="15" customHeight="1">
      <c r="A4" s="119"/>
      <c r="B4" s="119" t="str">
        <f>IFERROR(VLOOKUP(D4,DB!A:K,11,0),"")</f>
        <v/>
      </c>
      <c r="C4" s="120"/>
      <c r="D4" s="121"/>
      <c r="E4" s="98"/>
      <c r="F4" s="123"/>
      <c r="G4" s="124">
        <f ca="1">IFERROR(NOW()-F4,"")</f>
        <v>45959.743108333336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45959.743108333336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45959.743108333336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45959.743108333336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45959.743108333336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45959.743108333336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45959.743108333336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45959.743108333336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45959.743108333336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45959.743108333336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45959.743108333336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45959.743108333336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45959.743108333336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45959.743108333336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45959.743108333336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45959.743108333336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45959.743108333336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45959.743108333336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45959.743108333336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45959.743108333336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45959.743108333336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45959.743108333336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45959.743108333336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45959.743108333336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45959.743108333336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45959.743108333336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45959.743108333336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45959.743108333336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45959.743108333336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45959.743108333336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45959.743108333336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45959.743108333336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45959.743108333336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45959.743108333336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45959.743108333336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45959.743108333336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45959.743108333336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45959.743108333336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45959.743108333336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45959.743108333336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45959.743108333336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45959.743108333336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45959.743108333336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45959.743108333336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45959.743108333336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45959.743108333336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45959.743108333336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45959.743108333336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45959.743108333336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45959.743108333336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45959.743108333336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45959.743108333336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45959.743108333336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45959.743108333336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45959.743108333336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45959.743108333336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45959.743108333336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45959.743108333336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45959.743108333336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45959.743108333336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45959.743108333336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45959.743108333336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45959.743108333336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45959.743108333336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45959.743108333336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45959.743108333336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45959.743108333336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45959.743108333336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45959.743108333336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45959.743108333336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45959.743108333336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45959.743108333336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45959.743108333336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45959.743108333336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45959.743108333336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45959.743108333336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45959.743108333336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45959.743108333336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45959.743108333336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45959.743108333336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45959.743108333336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45959.743108333336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45959.743108333336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45959.743108333336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45959.743108333336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45959.743108333336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45959.743108333336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45959.743108333336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45959.743108333336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45959.743108333336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45959.743108333336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45959.743108333336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45959.743108333336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45959.743108333336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45959.743108333336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45959.743108333336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45959.743108333336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45959.743108333336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45959.743108333336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45959.743108333336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45959.743108333336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45959.743108333336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45959.743108333336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45959.743108333336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45959.743108333336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45959.743108333336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45959.743108333336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45959.743108333336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45959.743108333336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45959.743108333336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45959.743108333336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45959.743108333336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45959.743108333336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45959.743108333336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45959.743108333336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45959.743108333336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45959.743108333336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45959.743108333336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45959.743108333336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45959.743108333336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45959.743108333336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45959.743108333336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45959.743108333336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45959.743108333336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45959.743108333336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45959.743108333336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45959.743108333336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45959.743108333336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45959.743108333336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45959.743108333336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45959.743108333336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45959.743108333336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45959.743108333336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45959.743108333336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45959.743108333336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45959.743108333336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45959.743108333336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45959.743108333336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45959.743108333336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45959.743108333336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45959.743108333336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45959.743108333336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45959.743108333336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45959.743108333336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45959.743108333336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45959.743108333336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45959.743108333336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45959.743108333336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45959.743108333336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45959.743108333336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45959.743108333336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45959.743108333336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45959.743108333336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45959.743108333336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45959.743108333336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45959.743108333336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45959.743108333336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45959.743108333336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45959.743108333336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45959.743108333336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45959.743108333336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45959.743108333336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45959.743108333336</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45959.743108333336</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67.911048148147529</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39104</v>
      </c>
      <c r="F3" s="38">
        <v>45926.188877314817</v>
      </c>
      <c r="G3" s="144">
        <f t="shared" ref="G3" ca="1" si="0">IFERROR(NOW()-F3,"")</f>
        <v>33.554231018519204</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39104</v>
      </c>
      <c r="F4" s="153">
        <v>45948.661111111112</v>
      </c>
      <c r="G4" s="154">
        <f ca="1">IFERROR(NOW()-F4,"")</f>
        <v>11.081997222223436</v>
      </c>
      <c r="H4" s="153">
        <v>45948.661111111112</v>
      </c>
      <c r="I4" s="152" t="str">
        <f>IFERROR(VLOOKUP(D4,DB!A:F,6,0),"")</f>
        <v>SCECO</v>
      </c>
      <c r="J4" s="152" t="str">
        <f>IFERROR(VLOOKUP(D4,DB!A:G,7,0),"")</f>
        <v>Dead</v>
      </c>
      <c r="K4" s="152" t="s">
        <v>39127</v>
      </c>
      <c r="L4" s="152" t="str">
        <f>IFERROR(VLOOKUP(D4,DB!A:I,9,0),"")</f>
        <v>Latis</v>
      </c>
    </row>
    <row r="5" spans="1:13" ht="15">
      <c r="A5" s="152" t="s">
        <v>39128</v>
      </c>
      <c r="B5" s="152" t="str">
        <f>IFERROR(VLOOKUP(D5,DB!A:K,11,0),"")</f>
        <v>R5</v>
      </c>
      <c r="C5" s="152">
        <v>1</v>
      </c>
      <c r="D5" s="152" t="s">
        <v>38224</v>
      </c>
      <c r="E5" s="152" t="s">
        <v>39104</v>
      </c>
      <c r="F5" s="153">
        <v>45959.68372685185</v>
      </c>
      <c r="G5" s="154">
        <f ca="1">IFERROR(NOW()-F5,"")</f>
        <v>5.938148148561595E-2</v>
      </c>
      <c r="H5" s="153">
        <v>45959.661168981482</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39129</v>
      </c>
      <c r="L6" s="152" t="str">
        <f>IFERROR(VLOOKUP(D6,DB!A:I,9,0),"")</f>
        <v>Latis</v>
      </c>
    </row>
    <row r="7" spans="1:13" ht="30.75">
      <c r="A7" s="152" t="s">
        <v>39130</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39129</v>
      </c>
      <c r="L7" s="152" t="str">
        <f>IFERROR(VLOOKUP(D7,DB!A:I,9,0),"")</f>
        <v>Latis</v>
      </c>
    </row>
    <row r="8" spans="1:13" ht="30.75">
      <c r="A8" s="152" t="s">
        <v>39130</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39131</v>
      </c>
      <c r="L8" s="152" t="str">
        <f>IFERROR(VLOOKUP(D8,DB!A:I,9,0),"")</f>
        <v>Latis</v>
      </c>
    </row>
    <row r="9" spans="1:13" ht="30.75">
      <c r="A9" s="152" t="s">
        <v>39130</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39132</v>
      </c>
      <c r="L9" s="152" t="str">
        <f>IFERROR(VLOOKUP(D9,DB!A:I,9,0),"")</f>
        <v>Latis</v>
      </c>
    </row>
    <row r="10" spans="1:13" ht="15">
      <c r="A10" s="152"/>
      <c r="B10" s="152" t="str">
        <f>IFERROR(VLOOKUP(D10,DB!A:K,11,0),"")</f>
        <v/>
      </c>
      <c r="C10" s="152"/>
      <c r="D10"/>
      <c r="E10" s="152"/>
      <c r="F10" s="153"/>
      <c r="G10" s="154">
        <f ca="1">IFERROR(NOW()-F10,"")</f>
        <v>45959.743108333336</v>
      </c>
      <c r="H10" s="153"/>
      <c r="I10" s="152" t="str">
        <f>IFERROR(VLOOKUP(D10,DB!A:F,6,0),"")</f>
        <v/>
      </c>
      <c r="J10" s="152" t="str">
        <f>IFERROR(VLOOKUP(D10,DB!A:G,7,0),"")</f>
        <v/>
      </c>
      <c r="K10" s="152"/>
      <c r="L10" s="152" t="str">
        <f>IFERROR(VLOOKUP(D10,DB!A:I,9,0),"")</f>
        <v/>
      </c>
    </row>
    <row r="11" spans="1:13" ht="15">
      <c r="A11" s="152"/>
      <c r="B11" s="152" t="str">
        <f>IFERROR(VLOOKUP(D11,DB!A:K,11,0),"")</f>
        <v>R5</v>
      </c>
      <c r="C11" s="152"/>
      <c r="D11" t="s">
        <v>36246</v>
      </c>
      <c r="E11" s="152"/>
      <c r="F11" s="153"/>
      <c r="G11" s="154">
        <f ca="1">IFERROR(NOW()-F11,"")</f>
        <v>45959.743108333336</v>
      </c>
      <c r="H11" s="153"/>
      <c r="I11" s="152" t="str">
        <f>IFERROR(VLOOKUP(D11,DB!A:F,6,0),"")</f>
        <v>SCECO</v>
      </c>
      <c r="J11" s="152" t="str">
        <f>IFERROR(VLOOKUP(D11,DB!A:G,7,0),"")</f>
        <v>Dead</v>
      </c>
      <c r="K11" s="152"/>
      <c r="L11" s="152" t="str">
        <f>IFERROR(VLOOKUP(D11,DB!A:I,9,0),"")</f>
        <v>Latis</v>
      </c>
    </row>
    <row r="12" spans="1:13" ht="15.75">
      <c r="A12" s="152"/>
      <c r="B12" s="152" t="str">
        <f>IFERROR(VLOOKUP(D12,DB!A:K,11,0),"")</f>
        <v/>
      </c>
      <c r="C12" s="152"/>
      <c r="D12" s="169"/>
      <c r="E12" s="152"/>
      <c r="F12" s="153"/>
      <c r="G12" s="154">
        <f ca="1">IFERROR(NOW()-F12,"")</f>
        <v>45959.743108333336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45959.743108333336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45959.743108333336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45959.743108333336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45959.743108333336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45959.743108333336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45959.743108333336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45959.743108333336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45959.743108333336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45959.743108333336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45959.743108333336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45959.743108333336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45959.743108333336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45959.743108333336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45959.743108333336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45959.743108333336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45959.743108333336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45959.743108333336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45959.743108333336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45959.743108333336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45959.743108333336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45959.743108333336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45959.743108333336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45959.743108333336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45959.743108333336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45959.743108333336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45959.743108333336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45959.743108333336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45959.743108333336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45959.743108333336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45959.743108333336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45959.743108333336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45959.743108333336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45959.743108333336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45959.743108333336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45959.743108333336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45959.743108333336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45959.743108333336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45959.743108333336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45959.743108333336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45959.743108333336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45959.743108333336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45959.743108333336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45959.743108333336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45959.743108333336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45959.743108333336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45959.743108333336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45959.743108333336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45959.743108333336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45959.743108333336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45959.743108333336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45959.743108333336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45959.743108333336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45959.743108333336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45959.743108333336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45959.743108333336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45959.743108333336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45959.743108333336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45959.743108333336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45959.743108333336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45959.743108333336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45959.743108333336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45959.743108333336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45959.743108333336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45959.743108333336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45959.743108333336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45959.743108333336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45959.743108333336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45959.743108333336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45959.743108333336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45959.743108333336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45959.743108333336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45959.743108333336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45959.743108333336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45959.743108333336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45959.743108333336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45959.743108333336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45959.743108333336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45959.743108333336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45959.743108333336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45959.743108333336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45959.743108333336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45959.743108333336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45959.743108333336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45959.743108333336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45959.743108333336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45959.743108333336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45959.743108333336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45959.743108333336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45959.743108333336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45959.743108333336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45959.743108333336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45959.743108333336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45959.743108333336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45959.743108333336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45959.743108333336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45959.743108333336</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45959.743108333336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45959.743108333336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45959.743108333336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45959.743108333336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45959.743108333336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45959.743108333336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45959.743108333336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45959.743108333336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45959.743108333336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45959.743108333336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45959.743108333336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45959.743108333336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45959.743108333336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45959.743108333336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45959.743108333336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45959.743108333336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45959.743108333336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45959.743108333336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45959.743108333336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45959.743108333336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45959.743108333336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45959.743108333336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45959.743108333336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45959.743108333336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45959.743108333336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45959.743108333336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45959.743108333336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45959.743108333336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45959.743108333336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45959.743108333336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45959.743108333336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45959.743108333336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45959.743108333336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45959.743108333336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45959.743108333336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45959.743108333336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45959.743108333336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45959.743108333336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45959.743108333336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45959.743108333336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45959.743108333336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45959.743108333336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45959.743108333336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45959.743108333336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45959.743108333336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45959.743108333336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45959.743108333336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45959.743108333336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45959.743108333336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45959.743108333336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45959.743108333336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45959.743108333336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45959.743108333336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45959.743108333336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45959.743108333336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45959.743108333336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45959.743108333336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45959.743108333336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45959.743108333336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45959.743108333336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45959.743108333336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45959.743108333336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45959.743108333336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45959.743108333336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45959.743108333336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45959.743108333336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45959.743108333336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45959.743108333336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45959.743108333336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45959.743108333336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45959.743108333336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45959.743108333336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45959.743108333336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45959.743108333336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45959.743108333336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45959.743108333336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45959.743108333336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45959.743108333336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45959.743108333336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45959.743108333336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45959.743108333336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45959.743108333336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45959.743108333336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45959.743108333336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45959.743108333336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45959.743108333336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45959.743108333336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45959.743108333336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45959.743108333336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45959.743108333336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45959.743108333336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45959.743108333336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45959.743108333336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45959.743108333336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45959.743108333336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45959.743108333336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45959.743108333336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45959.743108333336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45959.743108333336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45959.743108333336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45959.743108333336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45959.743108333336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45959.743108333336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45959.743108333336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45959.743108333336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45959.743108333336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45959.743108333336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45959.743108333336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45959.743108333336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45959.743108333336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45959.743108333336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45959.743108333336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45959.743108333336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45959.743108333336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45959.743108333336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45959.743108333336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45959.743108333336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45959.743108333336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45959.743108333336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45959.743108333336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45959.743108333336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45959.743108333336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45959.743108333336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45959.743108333336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45959.743108333336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45959.743108333336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45959.743108333336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45959.743108333336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45959.743108333336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45959.743108333336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45959.743108333336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45959.743108333336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45959.743108333336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45959.743108333336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45959.743108333336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45959.743108333336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45959.743108333336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45959.743108333336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45959.743108333336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45959.743108333336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45959.743108333336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45959.743108333336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45959.743108333336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45959.743108333336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45959.743108333336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45959.743108333336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45959.743108333336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45959.743108333336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45959.743108333336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45959.743108333336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45959.743108333336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45959.743108333336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45959.743108333336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45959.743108333336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45959.743108333336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45959.743108333336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45959.743108333336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45959.743108333336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45959.743108333336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45959.743108333336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45959.743108333336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45959.743108333336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45959.743108333336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45959.743108333336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45959.743108333336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45959.743108333336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45959.743108333336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45959.743108333336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45959.743108333336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45959.743108333336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45959.743108333336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45959.743108333336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45959.743108333336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45959.743108333336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45959.743108333336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45959.743108333336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45959.743108333336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45959.743108333336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45959.743108333336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45959.743108333336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45959.743108333336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45959.743108333336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45959.743108333336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45959.743108333336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45959.743108333336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45959.743108333336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45959.743108333336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45959.743108333336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45959.743108333336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45959.743108333336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45959.743108333336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45959.743108333336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45959.743108333336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45959.743108333336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45959.743108333336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45959.743108333336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45959.743108333336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45959.743108333336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45959.743108333336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45959.743108333336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45959.743108333336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45959.743108333336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45959.743108333336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45959.743108333336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45959.743108333336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45959.743108333336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45959.743108333336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45959.743108333336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45959.743108333336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45959.743108333336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45959.743108333336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45959.743108333336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45959.743108333336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45959.743108333336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45959.743108333336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45959.743108333336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45959.743108333336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45959.743108333336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45959.743108333336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45959.743108333336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45959.743108333336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45959.743108333336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45959.743108333336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45959.743108333336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45959.743108333336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45959.743108333336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45959.743108333336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45959.743108333336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45959.743108333336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45959.743108333336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45959.743108333336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45959.743108333336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45959.743108333336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45959.743108333336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45959.743108333336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45959.743108333336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45959.743108333336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45959.743108333336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45959.743108333336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45959.743108333336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45959.743108333336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45959.743108333336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45959.743108333336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45959.743108333336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45959.743108333336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45959.743108333336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45959.743108333336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45959.743108333336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45959.743108333336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45959.743108333336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45959.743108333336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45959.743108333336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45959.743108333336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45959.743108333336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45959.743108333336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45959.743108333336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45959.743108333336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45959.743108333336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45959.743108333336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45959.743108333336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45959.743108333336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45959.743108333336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45959.743108333336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45959.743108333336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45959.743108333336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45959.743108333336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45959.743108333336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45959.743108333336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45959.743108333336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45959.743108333336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45959.743108333336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45959.743108333336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45959.743108333336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45959.743108333336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45959.743108333336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45959.743108333336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45959.743108333336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45959.743108333336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45959.743108333336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45959.743108333336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45959.743108333336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45959.743108333336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45959.743108333336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45959.743108333336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45959.743108333336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45959.743108333336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45959.743108333336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45959.743108333336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45959.743108333336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45959.743108333336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45959.743108333336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45959.743108333336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45959.743108333336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45959.743108333336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45959.743108333336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45959.743108333336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45959.743108333336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45959.743108333336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45959.743108333336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45959.743108333336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45959.743108333336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45959.743108333336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45959.743108333336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45959.743108333336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45959.743108333336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45959.743108333336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45959.743108333336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45959.743108333336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45959.743108333336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45959.743108333336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45959.743108333336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45959.743108333336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45959.743108333336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45959.743108333336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45959.743108333336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45959.743108333336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45959.743108333336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45959.743108333336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45959.743108333336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45959.743108333336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45959.743108333336</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2</v>
      </c>
      <c r="D2" s="103" t="s">
        <v>35967</v>
      </c>
      <c r="E2" s="106" t="s">
        <v>39021</v>
      </c>
      <c r="F2" s="107"/>
      <c r="G2" s="77">
        <f ca="1">IFERROR(NOW()-F2,"-")</f>
        <v>45959.743108333336</v>
      </c>
      <c r="H2" s="107">
        <v>45959.565659722219</v>
      </c>
      <c r="I2" s="103" t="str">
        <f>IFERROR(VLOOKUP(D2,DB!A:F,6,0),"")</f>
        <v>SCECO</v>
      </c>
      <c r="J2" s="102" t="str">
        <f>IFERROR(VLOOKUP(D2,DB!A:G,7,0),"")</f>
        <v>Dead</v>
      </c>
      <c r="K2" s="108" t="s">
        <v>39134</v>
      </c>
      <c r="L2" s="109" t="str">
        <f>IFERROR(VLOOKUP(D2,DB!A:I,9,0),"")</f>
        <v>Latis</v>
      </c>
    </row>
    <row r="3" spans="1:16383" ht="31.5" customHeight="1">
      <c r="A3" s="104" t="s">
        <v>39133</v>
      </c>
      <c r="B3" s="103" t="str">
        <f>IFERROR(VLOOKUP(D3,DB!A:K,11,0),"")</f>
        <v>R6</v>
      </c>
      <c r="C3" s="105">
        <v>1</v>
      </c>
      <c r="D3" s="103" t="s">
        <v>35750</v>
      </c>
      <c r="E3" s="106" t="s">
        <v>39021</v>
      </c>
      <c r="F3" s="107"/>
      <c r="G3" s="77">
        <f ca="1">IFERROR(NOW()-F3,"-")</f>
        <v>45959.743108333336</v>
      </c>
      <c r="H3" s="107">
        <v>45959.550497685188</v>
      </c>
      <c r="I3" s="103" t="str">
        <f>IFERROR(VLOOKUP(D3,DB!A:F,6,0),"")</f>
        <v>SCECO</v>
      </c>
      <c r="J3" s="102" t="str">
        <f>IFERROR(VLOOKUP(D3,DB!A:G,7,0),"")</f>
        <v>Vandalized</v>
      </c>
      <c r="K3" s="108" t="s">
        <v>39135</v>
      </c>
      <c r="L3" s="109" t="str">
        <f>IFERROR(VLOOKUP(D3,DB!A:I,9,0),"")</f>
        <v>Latis</v>
      </c>
    </row>
    <row r="4" spans="1:16383" ht="31.5" customHeight="1">
      <c r="A4" s="104" t="s">
        <v>39133</v>
      </c>
      <c r="B4" s="103" t="str">
        <f>IFERROR(VLOOKUP(D4,DB!A:K,11,0),"")</f>
        <v>R6</v>
      </c>
      <c r="C4" s="105">
        <v>1</v>
      </c>
      <c r="D4" s="103" t="s">
        <v>35039</v>
      </c>
      <c r="E4" s="106" t="s">
        <v>39021</v>
      </c>
      <c r="F4" s="107"/>
      <c r="G4" s="77">
        <f ca="1">IFERROR(NOW()-F4,"-")</f>
        <v>45959.743108333336</v>
      </c>
      <c r="H4" s="107">
        <v>45959.551666666666</v>
      </c>
      <c r="I4" s="103" t="str">
        <f>IFERROR(VLOOKUP(D4,DB!A:F,6,0),"")</f>
        <v>SCECO</v>
      </c>
      <c r="J4" s="102" t="str">
        <f>IFERROR(VLOOKUP(D4,DB!A:G,7,0),"")</f>
        <v>Vandalized</v>
      </c>
      <c r="K4" s="108" t="s">
        <v>39136</v>
      </c>
      <c r="L4" s="109" t="str">
        <f>IFERROR(VLOOKUP(D4,DB!A:I,9,0),"")</f>
        <v>Latis</v>
      </c>
    </row>
    <row r="5" spans="1:16383" ht="31.5" customHeight="1">
      <c r="A5" s="104"/>
      <c r="B5" s="103" t="str">
        <f>IFERROR(VLOOKUP(D5,DB!A:K,11,0),"")</f>
        <v/>
      </c>
      <c r="C5" s="105"/>
      <c r="D5" s="103"/>
      <c r="E5" s="106"/>
      <c r="F5" s="107"/>
      <c r="G5" s="77">
        <f ca="1">IFERROR(NOW()-F5,"-")</f>
        <v>45959.743108333336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45959.743108333336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45959.743108333336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45959.743108333336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45959.743108333336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45959.743108333336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45959.743108333336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45959.743108333336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45959.743108333336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45959.743108333336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45959.743108333336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45959.743108333336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45959.743108333336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45959.743108333336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45959.743108333336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45959.743108333336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45959.743108333336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45959.743108333336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45959.743108333336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45959.743108333336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45959.743108333336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45959.743108333336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45959.743108333336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45959.743108333336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45959.743108333336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45959.743108333336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45959.743108333336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45959.743108333336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45959.743108333336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45959.743108333336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45959.743108333336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45959.743108333336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45959.743108333336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45959.743108333336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45959.743108333336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45959.743108333336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45959.743108333336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45959.743108333336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45959.743108333336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45959.743108333336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45959.743108333336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45959.743108333336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45959.743108333336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45959.743108333336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45959.743108333336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45959.743108333336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45959.743108333336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45959.743108333336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45959.743108333336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45959.743108333336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45959.743108333336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45959.743108333336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45959.743108333336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45959.743108333336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45959.743108333336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45959.743108333336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45959.743108333336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45959.743108333336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45959.743108333336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45959.743108333336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45959.743108333336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45959.743108333336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45959.743108333336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45959.743108333336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45959.743108333336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45959.743108333336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45959.743108333336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45959.743108333336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45959.743108333336</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2025-10-29T14:50:49Z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