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43" documentId="120_S{2AC9BD13-BADA-5192-A53E-5A8FF88502F6}" xr6:coauthVersionLast="47" xr6:coauthVersionMax="47" xr10:uidLastSave="{D9D16042-6C98-4AB2-999F-E5C2DDFB304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L3" i="9"/>
  <c r="J3" i="9"/>
  <c r="I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<sst xmlns="http://schemas.openxmlformats.org/spreadsheetml/2006/main" count="180290" uniqueCount="39128">
  <si>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</si>
  <si>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</si>
  <si>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</si>
  <si>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</si>
  <si>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</si>
  <si>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</si>
  <si>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</si>
  <si>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</si>
  <si>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</si>
  <si>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</si>
  <si>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</si>
  <si>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</si>
  <si>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</si>
  <si>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</si>
  <si>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</si>
  <si>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</si>
  <si>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</si>
  <si>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</si>
  <si>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</si>
  <si>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</si>
  <si>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</si>
  <si>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</si>
  <si>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</si>
  <si>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</si>
  <si>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</si>
  <si>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</si>
  <si>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</si>
  <si>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</si>
  <si>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</si>
  <si>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</si>
  <si>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</si>
  <si>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</si>
  <si>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</si>
  <si>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</si>
  <si>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</si>
  <si>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</si>
  <si>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</si>
  <si>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</si>
  <si>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</si>
  <si>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</si>
  <si>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</si>
  <si>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</si>
  <si>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</si>
  <si>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</si>
  <si>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</si>
  <si>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</si>
  <si>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</si>
  <si>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</si>
  <si>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</si>
  <si>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</si>
  <si>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</si>
  <si>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</si>
  <si>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</si>
  <si>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</si>
  <si>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</si>
  <si>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</si>
  <si>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</si>
  <si>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</si>
  <si>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</si>
  <si>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</si>
  <si>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</si>
  <si>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</si>
  <si>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</si>
  <si>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</si>
  <si>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</si>
  <si>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</si>
  <si>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</si>
  <si>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</si>
  <si>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</si>
  <si>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</si>
  <si>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</si>
  <si>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</si>
  <si>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</si>
  <si>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</si>
  <si>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</si>
  <si>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</si>
  <si>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</si>
  <si>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</si>
  <si>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</si>
  <si>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</si>
  <si>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</si>
  <si>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</si>
  <si>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</si>
  <si>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</si>
  <si>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</si>
  <si>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</si>
  <si>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</si>
  <si>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</si>
  <si>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</si>
  <si>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</si>
  <si>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</si>
  <si>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</si>
  <si>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</si>
  <si>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</si>
  <si>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</si>
  <si>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</si>
  <si>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</si>
  <si>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</si>
  <si>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</si>
  <si>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</si>
  <si>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</si>
  <si>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</si>
  <si>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</si>
  <si>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</si>
  <si>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</si>
  <si>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</si>
  <si>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</si>
  <si>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</si>
  <si>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</si>
  <si>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</si>
  <si>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</si>
  <si>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</si>
  <si>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</si>
  <si>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</si>
  <si>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</si>
  <si>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</si>
  <si>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</si>
  <si>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</si>
  <si>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</si>
  <si>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</si>
  <si>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</si>
  <si>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</si>
  <si>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</si>
  <si>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</si>
  <si>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</si>
  <si>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</si>
  <si>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</si>
  <si>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</si>
  <si>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</si>
  <si>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</si>
  <si>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</si>
  <si>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</si>
  <si>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</si>
  <si>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</si>
  <si>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</si>
  <si>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</si>
  <si>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</si>
  <si>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</si>
  <si>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</si>
  <si>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</si>
  <si>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</si>
  <si>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</si>
  <si>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</si>
  <si>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</si>
  <si>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</si>
  <si>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</si>
  <si>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</si>
  <si>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</si>
  <si>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</si>
  <si>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</si>
  <si>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</si>
  <si>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</si>
  <si>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</si>
  <si>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</si>
  <si>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</si>
  <si>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</si>
  <si>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</si>
  <si>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</si>
  <si>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</si>
  <si>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</si>
  <si>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</si>
  <si>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</si>
  <si>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</si>
  <si>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</si>
  <si>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</si>
  <si>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</si>
  <si>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</si>
  <si>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</si>
  <si>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</si>
  <si>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</si>
  <si>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</si>
  <si>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</si>
  <si>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</si>
  <si>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</si>
  <si>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</si>
  <si>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</si>
  <si>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</si>
  <si>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</si>
  <si>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</si>
  <si>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</si>
  <si>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</si>
  <si>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</si>
  <si>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</si>
  <si>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</si>
  <si>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</si>
  <si>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</si>
  <si>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</si>
  <si>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</si>
  <si>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</si>
  <si>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</si>
  <si>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</si>
  <si>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</si>
  <si>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</si>
  <si>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</si>
  <si>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</si>
  <si>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</si>
  <si>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</si>
  <si>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</si>
  <si>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</si>
  <si>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</si>
  <si>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</si>
  <si>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</si>
  <si>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</si>
  <si>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</si>
  <si>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</si>
  <si>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</si>
  <si>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</si>
  <si>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</si>
  <si>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</si>
  <si>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</si>
  <si>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</si>
  <si>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</si>
  <si>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</si>
  <si>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</si>
  <si>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</si>
  <si>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</si>
  <si>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</si>
  <si>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</si>
  <si>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</si>
  <si>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</si>
  <si>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</si>
  <si>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</si>
  <si>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</si>
  <si>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</si>
  <si>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</si>
  <si>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</si>
  <si>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</si>
  <si>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</si>
  <si>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</si>
  <si>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</si>
  <si>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</si>
  <si>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</si>
  <si>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</si>
  <si>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</si>
  <si>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</si>
  <si>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</si>
  <si>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</si>
  <si>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</si>
  <si>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</si>
  <si>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</si>
  <si>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</si>
  <si>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</si>
  <si>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</si>
  <si>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</si>
  <si>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</si>
  <si>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</si>
  <si>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</si>
  <si>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</si>
  <si>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</si>
  <si>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</si>
  <si>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</si>
  <si>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</si>
  <si>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</si>
  <si>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</si>
  <si>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</si>
  <si>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</si>
  <si>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</si>
  <si>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</si>
  <si>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</si>
  <si>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</si>
  <si>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</si>
  <si>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</si>
  <si>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</si>
  <si>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</si>
  <si>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</si>
  <si>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</si>
  <si>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</si>
  <si>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</si>
  <si>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</si>
  <si>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</si>
  <si>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</si>
  <si>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</si>
  <si>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</si>
  <si>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</si>
  <si>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</si>
  <si>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</si>
  <si>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</si>
  <si>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</si>
  <si>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</si>
  <si>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</si>
  <si>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</si>
  <si>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</si>
  <si>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</si>
  <si>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</si>
  <si>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</si>
  <si>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</si>
  <si>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</si>
  <si>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</si>
  <si>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</si>
  <si>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</si>
  <si>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</si>
  <si>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</si>
  <si>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</si>
  <si>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</si>
  <si>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</si>
  <si>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</si>
  <si>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</si>
  <si>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</si>
  <si>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</si>
  <si>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</si>
  <si>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</si>
  <si>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</si>
  <si>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</si>
  <si>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</si>
  <si>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</si>
  <si>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</si>
  <si>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</si>
  <si>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</si>
  <si>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</si>
  <si>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</si>
  <si>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</si>
  <si>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</si>
  <si>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</si>
  <si>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</si>
  <si>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</si>
  <si>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</si>
  <si>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</si>
  <si>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</si>
  <si>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</si>
  <si>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</si>
  <si>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</si>
  <si>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</si>
  <si>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</si>
  <si>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</si>
  <si>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</si>
  <si>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</si>
  <si>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</si>
  <si>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</si>
  <si>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</si>
  <si>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</si>
  <si>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</si>
  <si>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</si>
  <si>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</si>
  <si>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</si>
  <si>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</si>
  <si>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</si>
  <si>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</si>
  <si>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</si>
  <si>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</si>
  <si>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</si>
  <si>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</si>
  <si>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</si>
  <si>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</si>
  <si>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</si>
  <si>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</si>
  <si>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</si>
  <si>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</si>
  <si>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</si>
  <si>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</si>
  <si>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</si>
  <si>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</si>
  <si>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</si>
  <si>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</si>
  <si>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</si>
  <si>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</si>
  <si>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</si>
  <si>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</si>
  <si>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</si>
  <si>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</si>
  <si>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</si>
  <si>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</si>
  <si>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</si>
  <si>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</si>
  <si>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</si>
  <si>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</si>
  <si>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</si>
  <si>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</si>
  <si>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</si>
  <si>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</si>
  <si>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</si>
  <si>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</si>
  <si>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</si>
  <si>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</si>
  <si>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</si>
  <si>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</si>
  <si>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</si>
  <si>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</si>
  <si>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</si>
  <si>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</si>
  <si>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</si>
  <si>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</si>
  <si>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</si>
  <si>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</si>
  <si>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</si>
  <si>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</si>
  <si>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</si>
  <si>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</si>
  <si>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</si>
  <si>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</si>
  <si>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</si>
  <si>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</si>
  <si>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</si>
  <si>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</si>
  <si>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</si>
  <si>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</si>
  <si>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</si>
  <si>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</si>
  <si>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</si>
  <si>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</si>
  <si>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</si>
  <si>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</si>
  <si>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</si>
  <si>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</si>
  <si>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</si>
  <si>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</si>
  <si>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</si>
  <si>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</si>
  <si>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</si>
  <si>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</si>
  <si>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</si>
  <si>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</si>
  <si>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</si>
  <si>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</si>
  <si>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</si>
  <si>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</si>
  <si>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</si>
  <si>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</si>
  <si>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</si>
  <si>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</si>
  <si>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</si>
  <si>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</si>
  <si>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</si>
  <si>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</si>
  <si>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</si>
  <si>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</si>
  <si>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</si>
  <si>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</si>
  <si>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</si>
  <si>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</si>
  <si>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</si>
  <si>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</si>
  <si>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</si>
  <si>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</si>
  <si>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</si>
  <si>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</si>
  <si>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</si>
  <si>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</si>
  <si>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</si>
  <si>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</si>
  <si>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</si>
  <si>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</si>
  <si>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</si>
  <si>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</si>
  <si>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</si>
  <si>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</si>
  <si>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</si>
  <si>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</si>
  <si>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</si>
  <si>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</si>
  <si>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</si>
  <si>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</si>
  <si>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</si>
  <si>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</si>
  <si>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</si>
  <si>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</si>
  <si>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</si>
  <si>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</si>
  <si>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</si>
  <si>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</si>
  <si>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</si>
  <si>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</si>
  <si>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</si>
  <si>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</si>
  <si>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</si>
  <si>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</si>
  <si>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</si>
  <si>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</si>
  <si>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</si>
  <si>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</si>
  <si>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</si>
  <si>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</si>
  <si>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</si>
  <si>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</si>
  <si>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</si>
  <si>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</si>
  <si>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</si>
  <si>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</si>
  <si>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</si>
  <si>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</si>
  <si>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</si>
  <si>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</si>
  <si>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</si>
  <si>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</si>
  <si>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</si>
  <si>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</si>
  <si>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</si>
  <si>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</si>
  <si>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</si>
  <si>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</si>
  <si>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</si>
  <si>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</si>
  <si>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</si>
  <si>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</si>
  <si>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</si>
  <si>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</si>
  <si>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</si>
  <si>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</si>
  <si>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</si>
  <si>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</si>
  <si>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</si>
  <si>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</si>
  <si>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</si>
  <si>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</si>
  <si>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</si>
  <si>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</si>
  <si>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</si>
  <si>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</si>
  <si>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</si>
  <si>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</si>
  <si>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</si>
  <si>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</si>
  <si>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</si>
  <si>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</si>
  <si>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</si>
  <si>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</si>
  <si>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</si>
  <si>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</si>
  <si>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</si>
  <si>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</si>
  <si>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</si>
  <si>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</si>
  <si>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</si>
  <si>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</si>
  <si>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</si>
  <si>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</si>
  <si>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</si>
  <si>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</si>
  <si>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</si>
  <si>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</si>
  <si>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</si>
  <si>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</si>
  <si>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</si>
  <si>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</si>
  <si>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</si>
  <si>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</si>
  <si>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</si>
  <si>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</si>
  <si>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</si>
  <si>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</si>
  <si>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</si>
  <si>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</si>
  <si>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</si>
  <si>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</si>
  <si>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</si>
  <si>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</si>
  <si>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</si>
  <si>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</si>
  <si>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</si>
  <si>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</si>
  <si>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</si>
  <si>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</si>
  <si>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</si>
  <si>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</si>
  <si>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</si>
  <si>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</si>
  <si>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</si>
  <si>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</si>
  <si>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</si>
  <si>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</si>
  <si>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</si>
  <si>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</si>
  <si>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</si>
  <si>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</si>
  <si>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</si>
  <si>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</si>
  <si>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</si>
  <si>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</si>
  <si>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</si>
  <si>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</si>
  <si>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</si>
  <si>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</si>
  <si>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</si>
  <si>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</si>
  <si>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</si>
  <si>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</si>
  <si>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</si>
  <si>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</si>
  <si>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</si>
  <si>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</si>
  <si>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</si>
  <si>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</si>
  <si>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</si>
  <si>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</si>
  <si>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</si>
  <si>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</si>
  <si>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</si>
  <si>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</si>
  <si>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</si>
  <si>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</si>
  <si>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</si>
  <si>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</si>
  <si>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</si>
  <si>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</si>
  <si>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</si>
  <si>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</si>
  <si>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</si>
  <si>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</si>
  <si>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</si>
  <si>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</si>
  <si>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</si>
  <si>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</si>
  <si>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</si>
  <si>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</si>
  <si>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</si>
  <si>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</si>
  <si>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</si>
  <si>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</si>
  <si>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</si>
  <si>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</si>
  <si>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</si>
  <si>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</si>
  <si>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</si>
  <si>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</si>
  <si>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</si>
  <si>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</si>
  <si>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</si>
  <si>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</si>
  <si>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</si>
  <si>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</si>
  <si>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</si>
  <si>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</si>
  <si>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</si>
  <si>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</si>
  <si>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</si>
  <si>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</si>
  <si>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</si>
  <si>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</si>
  <si>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</si>
  <si>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</si>
  <si>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</si>
  <si>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</si>
  <si>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</si>
  <si>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</si>
  <si>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</si>
  <si>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</si>
  <si>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</si>
  <si>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</si>
  <si>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</si>
  <si>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</si>
  <si>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</si>
  <si>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</si>
  <si>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</si>
  <si>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</si>
  <si>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</si>
  <si>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</si>
  <si>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</si>
  <si>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</si>
  <si>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</si>
  <si>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</si>
  <si>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</si>
  <si>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</si>
  <si>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</si>
  <si>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</si>
  <si>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</si>
  <si>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</si>
  <si>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</si>
  <si>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</si>
  <si>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</si>
  <si>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</si>
  <si>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</si>
  <si>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</si>
  <si>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</si>
  <si>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</si>
  <si>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</si>
  <si>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</si>
  <si>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</si>
  <si>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</si>
  <si>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</si>
  <si>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</si>
  <si>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</si>
  <si>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</si>
  <si>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</si>
  <si>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</si>
  <si>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</si>
  <si>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</si>
  <si>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</si>
  <si>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</si>
  <si>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</si>
  <si>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</si>
  <si>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</si>
  <si>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</si>
  <si>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</si>
  <si>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</si>
  <si>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</si>
  <si>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</si>
  <si>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</si>
  <si>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</si>
  <si>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</si>
  <si>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</si>
  <si>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</si>
  <si>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</si>
  <si>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</si>
  <si>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</si>
  <si>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</si>
  <si>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</si>
  <si>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</si>
  <si>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</si>
  <si>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</si>
  <si>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</si>
  <si>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</si>
  <si>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</si>
  <si>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</si>
  <si>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</si>
  <si>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</si>
  <si>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</si>
  <si>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</si>
  <si>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</si>
  <si>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</si>
  <si>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</si>
  <si>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</si>
  <si>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</si>
  <si>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</si>
  <si>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</si>
  <si>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</si>
  <si>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</si>
  <si>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</si>
  <si>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</si>
  <si>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</si>
  <si>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</si>
  <si>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</si>
  <si>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</si>
  <si>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</si>
  <si>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</si>
  <si>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</si>
  <si>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</si>
  <si>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</si>
  <si>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</si>
  <si>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</si>
  <si>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</si>
  <si>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</si>
  <si>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</si>
  <si>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</si>
  <si>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</si>
  <si>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</si>
  <si>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</si>
  <si>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</si>
  <si>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</si>
  <si>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</si>
  <si>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</si>
  <si>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</si>
  <si>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</si>
  <si>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</si>
  <si>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</si>
  <si>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</si>
  <si>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</si>
  <si>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</si>
  <si>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</si>
  <si>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</si>
  <si>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</si>
  <si>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</si>
  <si>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</si>
  <si>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</si>
  <si>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</si>
  <si>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</si>
  <si>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</si>
  <si>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</si>
  <si>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</si>
  <si>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</si>
  <si>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</si>
  <si>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</si>
  <si>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</si>
  <si>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</si>
  <si>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</si>
  <si>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</si>
  <si>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</si>
  <si>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</si>
  <si>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</si>
  <si>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</si>
  <si>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</si>
  <si>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</si>
  <si>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</si>
  <si>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</si>
  <si>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</si>
  <si>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</si>
  <si>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</si>
  <si>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</si>
  <si>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</si>
  <si>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</si>
  <si>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</si>
  <si>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</si>
  <si>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</si>
  <si>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</si>
  <si>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</si>
  <si>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</si>
  <si>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</si>
  <si>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</si>
  <si>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</si>
  <si>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</si>
  <si>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</si>
  <si>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</si>
  <si>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</si>
  <si>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</si>
  <si>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</si>
  <si>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</si>
  <si>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</si>
  <si>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</si>
  <si>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</si>
  <si>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</si>
  <si>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</si>
  <si>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</si>
  <si>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</si>
  <si>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</si>
  <si>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</si>
  <si>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</si>
  <si>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</si>
  <si>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</si>
  <si>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</si>
  <si>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</si>
  <si>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</si>
  <si>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</si>
  <si>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</si>
  <si>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</si>
  <si>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</si>
  <si>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</si>
  <si>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</si>
  <si>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</si>
  <si>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</si>
  <si>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</si>
  <si>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</si>
  <si>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</si>
  <si>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</si>
  <si>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</si>
  <si>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</si>
  <si>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</si>
  <si>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</si>
  <si>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</si>
  <si>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</si>
  <si>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</si>
  <si>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</si>
  <si>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</si>
  <si>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</si>
  <si>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</si>
  <si>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</si>
  <si>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</si>
  <si>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</si>
  <si>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</si>
  <si>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</si>
  <si>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</si>
  <si>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</si>
  <si>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</si>
  <si>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</si>
  <si>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</si>
  <si>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</si>
  <si>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</si>
  <si>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</si>
  <si>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</si>
  <si>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</si>
  <si>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</si>
  <si>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</si>
  <si>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</si>
  <si>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</si>
  <si>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</si>
  <si>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</si>
  <si>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</si>
  <si>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</si>
  <si>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</si>
  <si>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</si>
  <si>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</si>
  <si>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</si>
  <si>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</si>
  <si>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</si>
  <si>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</si>
  <si>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</si>
  <si>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</si>
  <si>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</si>
  <si>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</si>
  <si>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</si>
  <si>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</si>
  <si>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</si>
  <si>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</si>
  <si>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</si>
  <si>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</si>
  <si>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</si>
  <si>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</si>
  <si>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</si>
  <si>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</si>
  <si>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</si>
  <si>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</si>
  <si>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</si>
  <si>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</si>
  <si>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</si>
  <si>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</si>
  <si>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</si>
  <si>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</si>
  <si>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</si>
  <si>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</si>
  <si>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</si>
  <si>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</si>
  <si>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</si>
  <si>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</si>
  <si>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</si>
  <si>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</si>
  <si>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</si>
  <si>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</si>
  <si>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</si>
  <si>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</si>
  <si>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</si>
  <si>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</si>
  <si>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</si>
  <si>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</si>
  <si>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</si>
  <si>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</si>
  <si>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</si>
  <si>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</si>
  <si>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</si>
  <si>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</si>
  <si>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</si>
  <si>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</si>
  <si>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</si>
  <si>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</si>
  <si>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</si>
  <si>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</si>
  <si>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</si>
  <si>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</si>
  <si>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</si>
  <si>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</si>
  <si>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</si>
  <si>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</si>
  <si>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</si>
  <si>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</si>
  <si>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</si>
  <si>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</si>
  <si>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</si>
  <si>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</si>
  <si>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</si>
  <si>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</si>
  <si>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</si>
  <si>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</si>
  <si>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</si>
  <si>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</si>
  <si>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</si>
  <si>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</si>
  <si>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</si>
  <si>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</si>
  <si>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</si>
  <si>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</si>
  <si>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</si>
  <si>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</si>
  <si>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</si>
  <si>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</si>
  <si>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</si>
  <si>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</si>
  <si>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</si>
  <si>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</si>
  <si>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</si>
  <si>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</si>
  <si>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</si>
  <si>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</si>
  <si>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</si>
  <si>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</si>
  <si>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</si>
  <si>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</si>
  <si>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</si>
  <si>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</si>
  <si>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</si>
  <si>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</si>
  <si>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</si>
  <si>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</si>
  <si>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</si>
  <si>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</si>
  <si>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</si>
  <si>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</si>
  <si>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</si>
  <si>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</si>
  <si>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</si>
  <si>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</si>
  <si>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</si>
  <si>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</si>
  <si>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</si>
  <si>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</si>
  <si>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</si>
  <si>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</si>
  <si>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</si>
  <si>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</si>
  <si>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</si>
  <si>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</si>
  <si>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</si>
  <si>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</si>
  <si>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</si>
  <si>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</si>
  <si>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</si>
  <si>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</si>
  <si>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</si>
  <si>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</si>
  <si>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</si>
  <si>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</si>
  <si>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</si>
  <si>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</si>
  <si>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</si>
  <si>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</si>
  <si>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</si>
  <si>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</si>
  <si>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</si>
  <si>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</si>
  <si>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</si>
  <si>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</si>
  <si>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</si>
  <si>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</si>
  <si>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</si>
  <si>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</si>
  <si>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</si>
  <si>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</si>
  <si>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</si>
  <si>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</si>
  <si>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</si>
  <si>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</si>
  <si>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</si>
  <si>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</si>
  <si>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</si>
  <si>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</si>
  <si>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</si>
  <si>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</si>
  <si>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</si>
  <si>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</si>
  <si>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</si>
  <si>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</si>
  <si>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</si>
  <si>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</si>
  <si>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</si>
  <si>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</si>
  <si>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</si>
  <si>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</si>
  <si>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</si>
  <si>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</si>
  <si>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</si>
  <si>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</si>
  <si>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</si>
  <si>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</si>
  <si>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</si>
  <si>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</si>
  <si>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</si>
  <si>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</si>
  <si>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</si>
  <si>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</si>
  <si>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</si>
  <si>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</si>
  <si>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</si>
  <si>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</si>
  <si>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</si>
  <si>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</si>
  <si>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</si>
  <si>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</si>
  <si>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</si>
  <si>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</si>
  <si>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</si>
  <si>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</si>
  <si>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</si>
  <si>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</si>
  <si>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</si>
  <si>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</si>
  <si>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</si>
  <si>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</si>
  <si>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</si>
  <si>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</si>
  <si>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</si>
  <si>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</si>
  <si>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</si>
  <si>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</si>
  <si>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</si>
  <si>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</si>
  <si>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</si>
  <si>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</si>
  <si>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</si>
  <si>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</si>
  <si>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</si>
  <si>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</si>
  <si>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</si>
  <si>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</si>
  <si>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</si>
  <si>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</si>
  <si>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</si>
  <si>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</si>
  <si>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</si>
  <si>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</si>
  <si>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</si>
  <si>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</si>
  <si>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</si>
  <si>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</si>
  <si>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</si>
  <si>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</si>
  <si>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</si>
  <si>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</si>
  <si>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</si>
  <si>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</si>
  <si>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</si>
  <si>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</si>
  <si>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</si>
  <si>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</si>
  <si>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</si>
  <si>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</si>
  <si>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</si>
  <si>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</si>
  <si>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</si>
  <si>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</si>
  <si>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</si>
  <si>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</si>
  <si>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</si>
  <si>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</si>
  <si>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</si>
  <si>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</si>
  <si>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</si>
  <si>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</si>
  <si>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</si>
  <si>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</si>
  <si>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</si>
  <si>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</si>
  <si>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</si>
  <si>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</si>
  <si>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</si>
  <si>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</si>
  <si>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</si>
  <si>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</si>
  <si>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</si>
  <si>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</si>
  <si>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</si>
  <si>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</si>
  <si>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</si>
  <si>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</si>
  <si>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</si>
  <si>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</si>
  <si>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</si>
  <si>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</si>
  <si>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</si>
  <si>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</si>
  <si>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</si>
  <si>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</si>
  <si>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</si>
  <si>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</si>
  <si>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</si>
  <si>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</si>
  <si>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</si>
  <si>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</si>
  <si>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</si>
  <si>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</si>
  <si>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</si>
  <si>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</si>
  <si>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</si>
  <si>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</si>
  <si>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</si>
  <si>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</si>
  <si>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</si>
  <si>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</si>
  <si>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</si>
  <si>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</si>
  <si>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</si>
  <si>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</si>
  <si>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</si>
  <si>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</si>
  <si>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</si>
  <si>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</si>
  <si>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</si>
  <si>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</si>
  <si>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</si>
  <si>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</si>
  <si>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</si>
  <si>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</si>
  <si>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</si>
  <si>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</si>
  <si>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</si>
  <si>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</si>
  <si>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</si>
  <si>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</si>
  <si>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</si>
  <si>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</si>
  <si>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</si>
  <si>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</si>
  <si>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</si>
  <si>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</si>
  <si>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</si>
  <si>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</si>
  <si>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</si>
  <si>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</si>
  <si>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</si>
  <si>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</si>
  <si>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</si>
  <si>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</si>
  <si>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</si>
  <si>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</si>
  <si>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</si>
  <si>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</si>
  <si>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</si>
  <si>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</si>
  <si>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</si>
  <si>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</si>
  <si>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</si>
  <si>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</si>
  <si>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</si>
  <si>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</si>
  <si>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</si>
  <si>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</si>
  <si>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</si>
  <si>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</si>
  <si>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</si>
  <si>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</si>
  <si>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</si>
  <si>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</si>
  <si>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</si>
  <si>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</si>
  <si>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</si>
  <si>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</si>
  <si>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</si>
  <si>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</si>
  <si>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</si>
  <si>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</si>
  <si>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</si>
  <si>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</si>
  <si>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</si>
  <si>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</si>
  <si>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</si>
  <si>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</si>
  <si>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</si>
  <si>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</si>
  <si>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</si>
  <si>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</si>
  <si>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</si>
  <si>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</si>
  <si>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</si>
  <si>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</si>
  <si>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</si>
  <si>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</si>
  <si>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</si>
  <si>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</si>
  <si>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</si>
  <si>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</si>
  <si>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</si>
  <si>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</si>
  <si>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</si>
  <si>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</si>
  <si>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</si>
  <si>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</si>
  <si>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</si>
  <si>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</si>
  <si>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</si>
  <si>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</si>
  <si>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</si>
  <si>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</si>
  <si>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</si>
  <si>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</si>
  <si>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</si>
  <si>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</si>
  <si>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</si>
  <si>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</si>
  <si>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</si>
  <si>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</si>
  <si>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</si>
  <si>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</si>
  <si>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</si>
  <si>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</si>
  <si>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</si>
  <si>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</si>
  <si>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</si>
  <si>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</si>
  <si>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</si>
  <si>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</si>
  <si>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</si>
  <si>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</si>
  <si>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</si>
  <si>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</si>
  <si>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</si>
  <si>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</si>
  <si>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</si>
  <si>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</si>
  <si>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</si>
  <si>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</si>
  <si>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</si>
  <si>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</si>
  <si>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</si>
  <si>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</si>
  <si>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</si>
  <si>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</si>
  <si>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</si>
  <si>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</si>
  <si>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</si>
  <si>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</si>
  <si>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</si>
  <si>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</si>
  <si>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</si>
  <si>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</si>
  <si>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</si>
  <si>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</si>
  <si>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</si>
  <si>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</si>
  <si>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</si>
  <si>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</si>
  <si>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</si>
  <si>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</si>
  <si>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</si>
  <si>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</si>
  <si>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</si>
  <si>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</si>
  <si>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</si>
  <si>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</si>
  <si>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</si>
  <si>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</si>
  <si>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</si>
  <si>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</si>
  <si>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</si>
  <si>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</si>
  <si>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</si>
  <si>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</si>
  <si>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</si>
  <si>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</si>
  <si>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</si>
  <si>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</si>
  <si>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</si>
  <si>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</si>
  <si>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</si>
  <si>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</si>
  <si>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</si>
  <si>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</si>
  <si>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</si>
  <si>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</si>
  <si>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</si>
  <si>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</si>
  <si>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</si>
  <si>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</si>
  <si>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</si>
  <si>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</si>
  <si>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</si>
  <si>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</si>
  <si>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</si>
  <si>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</si>
  <si>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</si>
  <si>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</si>
  <si>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</si>
  <si>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</si>
  <si>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</si>
  <si>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</si>
  <si>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</si>
  <si>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</si>
  <si>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</si>
  <si>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</si>
  <si>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</si>
  <si>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</si>
  <si>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</si>
  <si>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</si>
  <si>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</si>
  <si>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</si>
  <si>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</si>
  <si>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</si>
  <si>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</si>
  <si>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</si>
  <si>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</si>
  <si>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</si>
  <si>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</si>
  <si>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</si>
  <si>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</si>
  <si>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</si>
  <si>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</si>
  <si>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</si>
  <si>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</si>
  <si>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</si>
  <si>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</si>
  <si>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</si>
  <si>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</si>
  <si>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</si>
  <si>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</si>
  <si>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</si>
  <si>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</si>
  <si>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</si>
  <si>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</si>
  <si>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</si>
  <si>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</si>
  <si>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</si>
  <si>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</si>
  <si>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</si>
  <si>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</si>
  <si>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</si>
  <si>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</si>
  <si>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</si>
  <si>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</si>
  <si>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</si>
  <si>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</si>
  <si>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</si>
  <si>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</si>
  <si>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</si>
  <si>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</si>
  <si>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</si>
  <si>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</si>
  <si>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</si>
  <si>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</si>
  <si>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</si>
  <si>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</si>
  <si>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</si>
  <si>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</si>
  <si>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</si>
  <si>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</si>
  <si>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</si>
  <si>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</si>
  <si>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</si>
  <si>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</si>
  <si>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</si>
  <si>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</si>
  <si>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</si>
  <si>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</si>
  <si>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</si>
  <si>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</si>
  <si>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</si>
  <si>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</si>
  <si>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</si>
  <si>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</si>
  <si>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</si>
  <si>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</si>
  <si>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</si>
  <si>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</si>
  <si>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</si>
  <si>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</si>
  <si>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</si>
  <si>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</si>
  <si>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</si>
  <si>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</si>
  <si>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</si>
  <si>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</si>
  <si>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</si>
  <si>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</si>
  <si>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</si>
  <si>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</si>
  <si>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</si>
  <si>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</si>
  <si>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</si>
  <si>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</si>
  <si>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</si>
  <si>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</si>
  <si>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</si>
  <si>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</si>
  <si>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</si>
  <si>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</si>
  <si>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</si>
  <si>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</si>
  <si>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</si>
  <si>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</si>
  <si>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</si>
  <si>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</si>
  <si>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</si>
  <si>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</si>
  <si>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</si>
  <si>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</si>
  <si>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</si>
  <si>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</si>
  <si>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</si>
  <si>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</si>
  <si>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</si>
  <si>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</si>
  <si>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</si>
  <si>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</si>
  <si>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</si>
  <si>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</si>
  <si>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</si>
  <si>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</si>
  <si>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</si>
  <si>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</si>
  <si>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</si>
  <si>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</si>
  <si>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</si>
  <si>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</si>
  <si>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</si>
  <si>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</si>
  <si>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</si>
  <si>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</si>
  <si>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</si>
  <si>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</si>
  <si>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</si>
  <si>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</si>
  <si>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</si>
  <si>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</si>
  <si>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</si>
  <si>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</si>
  <si>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</si>
  <si>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</si>
  <si>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</si>
  <si>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</si>
  <si>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</si>
  <si>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</si>
  <si>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</si>
  <si>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</si>
  <si>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</si>
  <si>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</si>
  <si>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</si>
  <si>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</si>
  <si>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</si>
  <si>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</si>
  <si>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</si>
  <si>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</si>
  <si>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</si>
  <si>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</si>
  <si>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</si>
  <si>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</si>
  <si>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</si>
  <si>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</si>
  <si>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</si>
  <si>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</si>
  <si>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</si>
  <si>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</si>
  <si>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</si>
  <si>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</si>
  <si>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</si>
  <si>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</si>
  <si>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</si>
  <si>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</si>
  <si>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</si>
  <si>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</si>
  <si>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</si>
  <si>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</si>
  <si>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</si>
  <si>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</si>
  <si>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</si>
  <si>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</si>
  <si>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</si>
  <si>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</si>
  <si>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</si>
  <si>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</si>
  <si>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</si>
  <si>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</si>
  <si>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</si>
  <si>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</si>
  <si>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</si>
  <si>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</si>
  <si>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</si>
  <si>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</si>
  <si>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</si>
  <si>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</si>
  <si>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</si>
  <si>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</si>
  <si>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</si>
  <si>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</si>
  <si>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</si>
  <si>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</si>
  <si>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</si>
  <si>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</si>
  <si>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</si>
  <si>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</si>
  <si>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</si>
  <si>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</si>
  <si>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</si>
  <si>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</si>
  <si>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</si>
  <si>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</si>
  <si>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</si>
  <si>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</si>
  <si>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</si>
  <si>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</si>
  <si>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</si>
  <si>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</si>
  <si>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</si>
  <si>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</si>
  <si>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</si>
  <si>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</si>
  <si>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</si>
  <si>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</si>
  <si>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</si>
  <si>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</si>
  <si>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</si>
  <si>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</si>
  <si>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</si>
  <si>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</si>
  <si>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</si>
  <si>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</si>
  <si>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</si>
  <si>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</si>
  <si>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</si>
  <si>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</si>
  <si>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</si>
  <si>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</si>
  <si>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</si>
  <si>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</si>
  <si>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</si>
  <si>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</si>
  <si>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</si>
  <si>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</si>
  <si>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</si>
  <si>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</si>
  <si>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</si>
  <si>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</si>
  <si>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</si>
  <si>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</si>
  <si>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</si>
  <si>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</si>
  <si>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</si>
  <si>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</si>
  <si>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</si>
  <si>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</si>
  <si>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</si>
  <si>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</si>
  <si>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</si>
  <si>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</si>
  <si>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</si>
  <si>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</si>
  <si>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</si>
  <si>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</si>
  <si>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</si>
  <si>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</si>
  <si>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</si>
  <si>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</si>
  <si>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</si>
  <si>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</si>
  <si>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</si>
  <si>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</si>
  <si>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</si>
  <si>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</si>
  <si>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</si>
  <si>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</si>
  <si>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</si>
  <si>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</si>
  <si>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</si>
  <si>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</si>
  <si>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</si>
  <si>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</si>
  <si>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</si>
  <si>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</si>
  <si>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</si>
  <si>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</si>
  <si>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</si>
  <si>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</si>
  <si>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</si>
  <si>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</si>
  <si>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</si>
  <si>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</si>
  <si>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</si>
  <si>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</si>
  <si>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</si>
  <si>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</si>
  <si>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</si>
  <si>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</si>
  <si>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</si>
  <si>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</si>
  <si>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</si>
  <si>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</si>
  <si>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</si>
  <si>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</si>
  <si>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</si>
  <si>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</si>
  <si>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</si>
  <si>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</si>
  <si>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</si>
  <si>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</si>
  <si>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</si>
  <si>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</si>
  <si>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</si>
  <si>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</si>
  <si>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</si>
  <si>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</si>
  <si>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</si>
  <si>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</si>
  <si>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</si>
  <si>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</si>
  <si>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</si>
  <si>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</si>
  <si>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</si>
  <si>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</si>
  <si>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</si>
  <si>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</si>
  <si>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</si>
  <si>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</si>
  <si>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</si>
  <si>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</si>
  <si>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</si>
  <si>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</si>
  <si>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</si>
  <si>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</si>
  <si>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</si>
  <si>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</si>
  <si>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</si>
  <si>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</si>
  <si>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</si>
  <si>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</si>
  <si>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</si>
  <si>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</si>
  <si>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</si>
  <si>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</si>
  <si>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</si>
  <si>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</si>
  <si>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</si>
  <si>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</si>
  <si>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</si>
  <si>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</si>
  <si>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</si>
  <si>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</si>
  <si>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</si>
  <si>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</si>
  <si>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</si>
  <si>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</si>
  <si>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</si>
  <si>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</si>
  <si>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</si>
  <si>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</si>
  <si>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</si>
  <si>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</si>
  <si>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</si>
  <si>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</si>
  <si>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</si>
  <si>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</si>
  <si>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</si>
  <si>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</si>
  <si>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</si>
  <si>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</si>
  <si>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</si>
  <si>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</si>
  <si>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</si>
  <si>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</si>
  <si>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</si>
  <si>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</si>
  <si>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</si>
  <si>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</si>
  <si>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</si>
  <si>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</si>
  <si>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</si>
  <si>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</si>
  <si>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</si>
  <si>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</si>
  <si>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</si>
  <si>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</si>
  <si>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</si>
  <si>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</si>
  <si>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</si>
  <si>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</si>
  <si>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</si>
  <si>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</si>
  <si>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</si>
  <si>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</si>
  <si>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</si>
  <si>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</si>
  <si>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</si>
  <si>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</si>
  <si>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</si>
  <si>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</si>
  <si>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</si>
  <si>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</si>
  <si>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</si>
  <si>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</si>
  <si>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</si>
  <si>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</si>
  <si>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</si>
  <si>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</si>
  <si>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</si>
  <si>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</si>
  <si>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</si>
  <si>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</si>
  <si>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</si>
  <si>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</si>
  <si>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</si>
  <si>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</si>
  <si>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</si>
  <si>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</si>
  <si>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</si>
  <si>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</si>
  <si>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</si>
  <si>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</si>
  <si>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</si>
  <si>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</si>
  <si>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</si>
  <si>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</si>
  <si>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</si>
  <si>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</si>
  <si>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</si>
  <si>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</si>
  <si>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</si>
  <si>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</si>
  <si>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</si>
  <si>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</si>
  <si>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</si>
  <si>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</si>
  <si>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</si>
  <si>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</si>
  <si>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</si>
  <si>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</si>
  <si>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</si>
  <si>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</si>
  <si>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</si>
  <si>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</si>
  <si>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</si>
  <si>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</si>
  <si>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</si>
  <si>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</si>
  <si>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</si>
  <si>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</si>
  <si>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</si>
  <si>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</si>
  <si>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</si>
  <si>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</si>
  <si>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</si>
  <si>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</si>
  <si>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</si>
  <si>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</si>
  <si>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</si>
  <si>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</si>
  <si>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</si>
  <si>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</si>
  <si>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</si>
  <si>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</si>
  <si>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</si>
  <si>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</si>
  <si>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</si>
  <si>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</si>
  <si>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</si>
  <si>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</si>
  <si>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</si>
  <si>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</si>
  <si>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</si>
  <si>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</si>
  <si>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</si>
  <si>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</si>
  <si>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</si>
  <si>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</si>
  <si>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</si>
  <si>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</si>
  <si>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</si>
  <si>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</si>
  <si>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</si>
  <si>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</si>
  <si>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</si>
  <si>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</si>
  <si>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</si>
  <si>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</si>
  <si>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</si>
  <si>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</si>
  <si>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</si>
  <si>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</si>
  <si>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</si>
  <si>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</si>
  <si>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</si>
  <si>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</si>
  <si>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</si>
  <si>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</si>
  <si>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</si>
  <si>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</si>
  <si>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</si>
  <si>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</si>
  <si>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</si>
  <si>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</si>
  <si>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</si>
  <si>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</si>
  <si>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</si>
  <si>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</si>
  <si>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</si>
  <si>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</si>
  <si>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</si>
  <si>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</si>
  <si>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</si>
  <si>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</si>
  <si>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</si>
  <si>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</si>
  <si>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</si>
  <si>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</si>
  <si>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</si>
  <si>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</si>
  <si>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</si>
  <si>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</si>
  <si>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</si>
  <si>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</si>
  <si>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</si>
  <si>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</si>
  <si>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</si>
  <si>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</si>
  <si>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</si>
  <si>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</si>
  <si>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</si>
  <si>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</si>
  <si>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</si>
  <si>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</si>
  <si>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</si>
  <si>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</si>
  <si>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</si>
  <si>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</si>
  <si>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</si>
  <si>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</si>
  <si>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</si>
  <si>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</si>
  <si>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</si>
  <si>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</si>
  <si>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</si>
  <si>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</si>
  <si>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</si>
  <si>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</si>
  <si>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</si>
  <si>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</si>
  <si>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</si>
  <si>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</si>
  <si>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</si>
  <si>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</si>
  <si>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</si>
  <si>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</si>
  <si>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</si>
  <si>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</si>
  <si>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</si>
  <si>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</si>
  <si>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</si>
  <si>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</si>
  <si>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</si>
  <si>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</si>
  <si>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</si>
  <si>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</si>
  <si>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</si>
  <si>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</si>
  <si>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</si>
  <si>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</si>
  <si>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</si>
  <si>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</si>
  <si>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</si>
  <si>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</si>
  <si>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</si>
  <si>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</si>
  <si>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</si>
  <si>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</si>
  <si>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</si>
  <si>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</si>
  <si>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</si>
  <si>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</si>
  <si>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</si>
  <si>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</si>
  <si>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</si>
  <si>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</si>
  <si>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</si>
  <si>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</si>
  <si>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</si>
  <si>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</si>
  <si>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</si>
  <si>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</si>
  <si>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</si>
  <si>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</si>
  <si>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</si>
  <si>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</si>
  <si>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</si>
  <si>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</si>
  <si>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</si>
  <si>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</si>
  <si>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</si>
  <si>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</si>
  <si>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</si>
  <si>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</si>
  <si>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</si>
  <si>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</si>
  <si>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</si>
  <si>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</si>
  <si>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</si>
  <si>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</si>
  <si>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</si>
  <si>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</si>
  <si>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</si>
  <si>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</si>
  <si>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</si>
  <si>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</si>
  <si>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</si>
  <si>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</si>
  <si>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</si>
  <si>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</si>
  <si>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</si>
  <si>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</si>
  <si>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</si>
  <si>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</si>
  <si>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</si>
  <si>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</si>
  <si>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</si>
  <si>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</si>
  <si>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</si>
  <si>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</si>
  <si>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</si>
  <si>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</si>
  <si>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</si>
  <si>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</si>
  <si>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</si>
  <si>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</si>
  <si>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</si>
  <si>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</si>
  <si>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</si>
  <si>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</si>
  <si>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</si>
  <si>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</si>
  <si>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</si>
  <si>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</si>
  <si>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</si>
  <si>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</si>
  <si>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</si>
  <si>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</si>
  <si>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</si>
  <si>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</si>
  <si>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</si>
  <si>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</si>
  <si>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</si>
  <si>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</si>
  <si>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</si>
  <si>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</si>
  <si>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</si>
  <si>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</si>
  <si>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</si>
  <si>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</si>
  <si>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</si>
  <si>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</si>
  <si>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</si>
  <si>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</si>
  <si>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</si>
  <si>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</si>
  <si>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</si>
  <si>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</si>
  <si>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</si>
  <si>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</si>
  <si>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</si>
  <si>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</si>
  <si>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</si>
  <si>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</si>
  <si>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</si>
  <si>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</si>
  <si>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</si>
  <si>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</si>
  <si>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</si>
  <si>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</si>
  <si>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</si>
  <si>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</si>
  <si>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</si>
  <si>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</si>
  <si>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</si>
  <si>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</si>
  <si>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</si>
  <si>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</si>
  <si>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</si>
  <si>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</si>
  <si>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</si>
  <si>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</si>
  <si>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</si>
  <si>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</si>
  <si>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</si>
  <si>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</si>
  <si>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</si>
  <si>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</si>
  <si>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</si>
  <si>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</si>
  <si>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</si>
  <si>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</si>
  <si>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</si>
  <si>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</si>
  <si>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</si>
  <si>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</si>
  <si>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</si>
  <si>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</si>
  <si>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</si>
  <si>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</si>
  <si>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</si>
  <si>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</si>
  <si>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</si>
  <si>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</si>
  <si>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</si>
  <si>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</si>
  <si>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</si>
  <si>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</si>
  <si>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</si>
  <si>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</si>
  <si>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</si>
  <si>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</si>
  <si>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</si>
  <si>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</si>
  <si>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</si>
  <si>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</si>
  <si>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</si>
  <si>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</si>
  <si>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</si>
  <si>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</si>
  <si>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</si>
  <si>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</si>
  <si>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</si>
  <si>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</si>
  <si>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</si>
  <si>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</si>
  <si>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</si>
  <si>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</si>
  <si>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</si>
  <si>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</si>
  <si>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</si>
  <si>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</si>
  <si>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</si>
  <si>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</si>
  <si>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</si>
  <si>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</si>
  <si>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</si>
  <si>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</si>
  <si>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</si>
  <si>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</si>
  <si>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</si>
  <si>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</si>
  <si>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</si>
  <si>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</si>
  <si>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</si>
  <si>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</si>
  <si>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</si>
  <si>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</si>
  <si>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</si>
  <si>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</si>
  <si>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</si>
  <si>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</si>
  <si>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</si>
  <si>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</si>
  <si>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</si>
  <si>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</si>
  <si>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</si>
  <si>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</si>
  <si>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</si>
  <si>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</si>
  <si>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</si>
  <si>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</si>
  <si>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</si>
  <si>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</si>
  <si>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</si>
  <si>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</si>
  <si>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</si>
  <si>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</si>
  <si>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</si>
  <si>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</si>
  <si>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</si>
  <si>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</si>
  <si>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</si>
  <si>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</si>
  <si>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</si>
  <si>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</si>
  <si>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</si>
  <si>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</si>
  <si>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</si>
  <si>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</si>
  <si>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</si>
  <si>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</si>
  <si>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</si>
  <si>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</si>
  <si>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</si>
  <si>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</si>
  <si>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</si>
  <si>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</si>
  <si>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</si>
  <si>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</si>
  <si>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</si>
  <si>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</si>
  <si>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</si>
  <si>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</si>
  <si>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</si>
  <si>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</si>
  <si>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</si>
  <si>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</si>
  <si>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</si>
  <si>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</si>
  <si>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</si>
  <si>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</si>
  <si>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</si>
  <si>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</si>
  <si>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</si>
  <si>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</si>
  <si>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</si>
  <si>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</si>
  <si>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</si>
  <si>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</si>
  <si>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</si>
  <si>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</si>
  <si>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</si>
  <si>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</si>
  <si>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</si>
  <si>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</si>
  <si>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</si>
  <si>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</si>
  <si>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</si>
  <si>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</si>
  <si>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</si>
  <si>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</si>
  <si>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</si>
  <si>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</si>
  <si>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</si>
  <si>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</si>
  <si>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</si>
  <si>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</si>
  <si>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</si>
  <si>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</si>
  <si>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</si>
  <si>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</si>
  <si>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</si>
  <si>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</si>
  <si>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</si>
  <si>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</si>
  <si>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</si>
  <si>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</si>
  <si>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</si>
  <si>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</si>
  <si>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</si>
  <si>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</si>
  <si>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</si>
  <si>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</si>
  <si>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</si>
  <si>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</si>
  <si>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</si>
  <si>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</si>
  <si>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</si>
  <si>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</si>
  <si>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</si>
  <si>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</si>
  <si>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</si>
  <si>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</si>
  <si>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</si>
  <si>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</si>
  <si>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</si>
  <si>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</si>
  <si>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</si>
  <si>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</si>
  <si>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</si>
  <si>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</si>
  <si>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</si>
  <si>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</si>
  <si>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</si>
  <si>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</si>
  <si>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</si>
  <si>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</si>
  <si>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</si>
  <si>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</si>
  <si>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</si>
  <si>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</si>
  <si>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</si>
  <si>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</si>
  <si>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</si>
  <si>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</si>
  <si>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</si>
  <si>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</si>
  <si>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</si>
  <si>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</si>
  <si>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</si>
  <si>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</si>
  <si>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</si>
  <si>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</si>
  <si>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</si>
  <si>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</si>
  <si>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</si>
  <si>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</si>
  <si>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</si>
  <si>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</si>
  <si>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</si>
  <si>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</si>
  <si>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</si>
  <si>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</si>
  <si>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</si>
  <si>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</si>
  <si>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</si>
  <si>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</si>
  <si>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</si>
  <si>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</si>
  <si>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</si>
  <si>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</si>
  <si>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</si>
  <si>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</si>
  <si>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</si>
  <si>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</si>
  <si>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</si>
  <si>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</si>
  <si>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</si>
  <si>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</si>
  <si>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</si>
  <si>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</si>
  <si>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</si>
  <si>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</si>
  <si>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</si>
  <si>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</si>
  <si>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</si>
  <si>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</si>
  <si>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</si>
  <si>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</si>
  <si>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</si>
  <si>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</si>
  <si>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</si>
  <si>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</si>
  <si>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</si>
  <si>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</si>
  <si>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</si>
  <si>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</si>
  <si>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</si>
  <si>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</si>
  <si>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</si>
  <si>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</si>
  <si>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</si>
  <si>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</si>
  <si>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</si>
  <si>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</si>
  <si>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</si>
  <si>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</si>
  <si>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</si>
  <si>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</si>
  <si>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</si>
  <si>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</si>
  <si>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</si>
  <si>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</si>
  <si>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</si>
  <si>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</si>
  <si>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</si>
  <si>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</si>
  <si>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</si>
  <si>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</si>
  <si>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</si>
  <si>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</si>
  <si>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</si>
  <si>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</si>
  <si>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</si>
  <si>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</si>
  <si>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</si>
  <si>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</si>
  <si>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</si>
  <si>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</si>
  <si>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</si>
  <si>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</si>
  <si>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</si>
  <si>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</si>
  <si>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</si>
  <si>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</si>
  <si>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</si>
  <si>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</si>
  <si>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</si>
  <si>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</si>
  <si>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</si>
  <si>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</si>
  <si>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</si>
  <si>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</si>
  <si>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</si>
  <si>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</si>
  <si>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</si>
  <si>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</si>
  <si>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</si>
  <si>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</si>
  <si>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</si>
  <si>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</si>
  <si>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</si>
  <si>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</si>
  <si>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</si>
  <si>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</si>
  <si>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</si>
  <si>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</si>
  <si>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</si>
  <si>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</si>
  <si>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</si>
  <si>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</si>
  <si>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</si>
  <si>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</si>
  <si>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</si>
  <si>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</si>
  <si>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</si>
  <si>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</si>
  <si>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</si>
  <si>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</si>
  <si>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</si>
  <si>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</si>
  <si>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</si>
  <si>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</si>
  <si>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</si>
  <si>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</si>
  <si>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</si>
  <si>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</si>
  <si>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</si>
  <si>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</si>
  <si>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</si>
  <si>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</si>
  <si>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</si>
  <si>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</si>
  <si>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</si>
  <si>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</si>
  <si>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</si>
  <si>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</si>
  <si>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</si>
  <si>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</si>
  <si>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</si>
  <si>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</si>
  <si>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</si>
  <si>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</si>
  <si>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</si>
  <si>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</si>
  <si>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</si>
  <si>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</si>
  <si>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</si>
  <si>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</si>
  <si>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</si>
  <si>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</si>
  <si>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</si>
  <si>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</si>
  <si>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</si>
  <si>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</si>
  <si>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</si>
  <si>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</si>
  <si>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</si>
  <si>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</si>
  <si>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</si>
  <si>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</si>
  <si>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</si>
  <si>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</si>
  <si>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</si>
  <si>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</si>
  <si>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</si>
  <si>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</si>
  <si>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</si>
  <si>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</si>
  <si>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</si>
  <si>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</si>
  <si>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</si>
  <si>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</si>
  <si>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</si>
  <si>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</si>
  <si>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</si>
  <si>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</si>
  <si>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</si>
  <si>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</si>
  <si>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</si>
  <si>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</si>
  <si>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</si>
  <si>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</si>
  <si>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</si>
  <si>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</si>
  <si>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</si>
  <si>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</si>
  <si>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</si>
  <si>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</si>
  <si>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</si>
  <si>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</si>
  <si>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</si>
  <si>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</si>
  <si>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</si>
  <si>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</si>
  <si>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</si>
  <si>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</si>
  <si>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</si>
  <si>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</si>
  <si>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</si>
  <si>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</si>
  <si>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</si>
  <si>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</si>
  <si>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</si>
  <si>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</si>
  <si>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</si>
  <si>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</si>
  <si>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</si>
  <si>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</si>
  <si>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</si>
  <si>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</si>
  <si>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</si>
  <si>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</si>
  <si>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</si>
  <si>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</si>
  <si>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</si>
  <si>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</si>
  <si>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</si>
  <si>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</si>
  <si>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</si>
  <si>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</si>
  <si>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</si>
  <si>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</si>
  <si>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</si>
  <si>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</si>
  <si>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</si>
  <si>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</si>
  <si>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</si>
  <si>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</si>
  <si>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</si>
  <si>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</si>
  <si>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</si>
  <si>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</si>
  <si>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</si>
  <si>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</si>
  <si>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</si>
  <si>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</si>
  <si>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</si>
  <si>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</si>
  <si>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</si>
  <si>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</si>
  <si>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</si>
  <si>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</si>
  <si>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</si>
  <si>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</si>
  <si>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</si>
  <si>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</si>
  <si>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</si>
  <si>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</si>
  <si>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</si>
  <si>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</si>
  <si>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</si>
  <si>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</si>
  <si>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</si>
  <si>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</si>
  <si>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</si>
  <si>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</si>
  <si>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</si>
  <si>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</si>
  <si>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</si>
  <si>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</si>
  <si>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</si>
  <si>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</si>
  <si>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</si>
  <si>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</si>
  <si>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</si>
  <si>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</si>
  <si>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</si>
  <si>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</si>
  <si>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</si>
  <si>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</si>
  <si>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</si>
  <si>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</si>
  <si>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</si>
  <si>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</si>
  <si>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</si>
  <si>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</si>
  <si>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</si>
  <si>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</si>
  <si>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</si>
  <si>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</si>
  <si>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</si>
  <si>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</si>
  <si>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</si>
  <si>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</si>
  <si>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</si>
  <si>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</si>
  <si>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</si>
  <si>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</si>
  <si>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</si>
  <si>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</si>
  <si>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</si>
  <si>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</si>
  <si>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</si>
  <si>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</si>
  <si>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</si>
  <si>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</si>
  <si>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</si>
  <si>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</si>
  <si>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</si>
  <si>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</si>
  <si>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</si>
  <si>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</si>
  <si>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</si>
  <si>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</si>
  <si>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</si>
  <si>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</si>
  <si>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</si>
  <si>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</si>
  <si>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</si>
  <si>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</si>
  <si>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</si>
  <si>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</si>
  <si>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</si>
  <si>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</si>
  <si>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</si>
  <si>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</si>
  <si>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</si>
  <si>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</si>
  <si>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</si>
  <si>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</si>
  <si>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</si>
  <si>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</si>
  <si>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</si>
  <si>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</si>
  <si>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</si>
  <si>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</si>
  <si>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</si>
  <si>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</si>
  <si>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</si>
  <si>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</si>
  <si>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</si>
  <si>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</si>
  <si>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</si>
  <si>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</si>
  <si>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</si>
  <si>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</si>
  <si>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</si>
  <si>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</si>
  <si>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</si>
  <si>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</si>
  <si>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</si>
  <si>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</si>
  <si>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</si>
  <si>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</si>
  <si>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</si>
  <si>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</si>
  <si>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</si>
  <si>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</si>
  <si>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</si>
  <si>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</si>
  <si>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</si>
  <si>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</si>
  <si>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</si>
  <si>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</si>
  <si>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</si>
  <si>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</si>
  <si>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</si>
  <si>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</si>
  <si>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</si>
  <si>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</si>
  <si>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</si>
  <si>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</si>
  <si>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</si>
  <si>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</si>
  <si>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</si>
  <si>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</si>
  <si>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</si>
  <si>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</si>
  <si>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</si>
  <si>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</si>
  <si>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</si>
  <si>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</si>
  <si>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</si>
  <si>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</si>
  <si>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</si>
  <si>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</si>
  <si>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</si>
  <si>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</si>
  <si>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</si>
  <si>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</si>
  <si>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</si>
  <si>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</si>
  <si>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</si>
  <si>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</si>
  <si>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</si>
  <si>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</si>
  <si>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</si>
  <si>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</si>
  <si>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</si>
  <si>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</si>
  <si>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</si>
  <si>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</si>
  <si>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</si>
  <si>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</si>
  <si>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</si>
  <si>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</si>
  <si>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</si>
  <si>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</si>
  <si>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</si>
  <si>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</si>
  <si>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</si>
  <si>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</si>
  <si>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</si>
  <si>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</si>
  <si>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</si>
  <si>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</si>
  <si>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</si>
  <si>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</si>
  <si>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</si>
  <si>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</si>
  <si>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</si>
  <si>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</si>
  <si>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</si>
  <si>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</si>
  <si>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</si>
  <si>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</si>
  <si>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</si>
  <si>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</si>
  <si>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</si>
  <si>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</si>
  <si>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</si>
  <si>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</si>
  <si>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</si>
  <si>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</si>
  <si>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</si>
  <si>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</si>
  <si>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</si>
  <si>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</si>
  <si>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</si>
  <si>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</si>
  <si>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</si>
  <si>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</si>
  <si>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</si>
  <si>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</si>
  <si>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</si>
  <si>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</si>
  <si>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</si>
  <si>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</si>
  <si>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</si>
  <si>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</si>
  <si>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</si>
  <si>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</si>
  <si>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</si>
  <si>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</si>
  <si>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</si>
  <si>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</si>
  <si>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</si>
  <si>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</si>
  <si>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</si>
  <si>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</si>
  <si>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</si>
  <si>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</si>
  <si>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</si>
  <si>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</si>
  <si>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</si>
  <si>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</si>
  <si>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</si>
  <si>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</si>
  <si>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</si>
  <si>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</si>
  <si>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</si>
  <si>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</si>
  <si>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</si>
  <si>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</si>
  <si>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</si>
  <si>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</si>
  <si>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</si>
  <si>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</si>
  <si>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</si>
  <si>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</si>
  <si>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</si>
  <si>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</si>
  <si>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</si>
  <si>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</si>
  <si>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</si>
  <si>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</si>
  <si>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</si>
  <si>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</si>
  <si>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</si>
  <si>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</si>
  <si>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</si>
  <si>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</si>
  <si>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</si>
  <si>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</si>
  <si>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</si>
  <si>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</si>
  <si>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</si>
  <si>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</si>
  <si>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</si>
  <si>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</si>
  <si>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</si>
  <si>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</si>
  <si>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</si>
  <si>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</si>
  <si>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</si>
  <si>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</si>
  <si>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</si>
  <si>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</si>
  <si>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</si>
  <si>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</si>
  <si>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</si>
  <si>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</si>
  <si>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</si>
  <si>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</si>
  <si>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</si>
  <si>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</si>
  <si>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</si>
  <si>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</si>
  <si>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</si>
  <si>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</si>
  <si>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</si>
  <si>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</si>
  <si>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</si>
  <si>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</si>
  <si>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</si>
  <si>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</si>
  <si>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</si>
  <si>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</si>
  <si>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</si>
  <si>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</si>
  <si>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</si>
  <si>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</si>
  <si>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</si>
  <si>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</si>
  <si>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</si>
  <si>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</si>
  <si>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</si>
  <si>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</si>
  <si>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</si>
  <si>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</si>
  <si>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</si>
  <si>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</si>
  <si>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</si>
  <si>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</si>
  <si>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</si>
  <si>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</si>
  <si>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</si>
  <si>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</si>
  <si>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</si>
  <si>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</si>
  <si>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</si>
  <si>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</si>
  <si>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</si>
  <si>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</si>
  <si>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</si>
  <si>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</si>
  <si>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</si>
  <si>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</si>
  <si>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</si>
  <si>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</si>
  <si>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</si>
  <si>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</si>
  <si>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</si>
  <si>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</si>
  <si>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</si>
  <si>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</si>
  <si>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</si>
  <si>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</si>
  <si>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</si>
  <si>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</si>
  <si>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</si>
  <si>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</si>
  <si>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</si>
  <si>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</si>
  <si>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</si>
  <si>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</si>
  <si>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</si>
  <si>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</si>
  <si>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</si>
  <si>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</si>
  <si>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</si>
  <si>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</si>
  <si>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</si>
  <si>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</si>
  <si>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</si>
  <si>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</si>
  <si>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</si>
  <si>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</si>
  <si>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</si>
  <si>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</si>
  <si>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</si>
  <si>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</si>
  <si>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</si>
  <si>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</si>
  <si>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</si>
  <si>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</si>
  <si>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</si>
  <si>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</si>
  <si>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</si>
  <si>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</si>
  <si>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</si>
  <si>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</si>
  <si>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</si>
  <si>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</si>
  <si>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</si>
  <si>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</si>
  <si>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</si>
  <si>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</si>
  <si>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</si>
  <si>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</si>
  <si>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</si>
  <si>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</si>
  <si>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</si>
  <si>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</si>
  <si>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</si>
  <si>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</si>
  <si>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</si>
  <si>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</si>
  <si>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</si>
  <si>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</si>
  <si>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</si>
  <si>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</si>
  <si>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</si>
  <si>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</si>
  <si>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</si>
  <si>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</si>
  <si>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</si>
  <si>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</si>
  <si>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</si>
  <si>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</si>
  <si>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</si>
  <si>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</si>
  <si>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</si>
  <si>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</si>
  <si>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</si>
  <si>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</si>
  <si>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</si>
  <si>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</si>
  <si>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</si>
  <si>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</si>
  <si>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</si>
  <si>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</si>
  <si>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</si>
  <si>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</si>
  <si>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</si>
  <si>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</si>
  <si>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</si>
  <si>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</si>
  <si>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</si>
  <si>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</si>
  <si>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</si>
  <si>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</si>
  <si>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</si>
  <si>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</si>
  <si>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</si>
  <si>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</si>
  <si>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</si>
  <si>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</si>
  <si>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</si>
  <si>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</si>
  <si>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</si>
  <si>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</si>
  <si>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</si>
  <si>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</si>
  <si>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</si>
  <si>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</si>
  <si>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</si>
  <si>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</si>
  <si>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</si>
  <si>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</si>
  <si>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</si>
  <si>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</si>
  <si>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</si>
  <si>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</si>
  <si>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</si>
  <si>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</si>
  <si>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</si>
  <si>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</si>
  <si>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</si>
  <si>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</si>
  <si>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</si>
  <si>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</si>
  <si>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</si>
  <si>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</si>
  <si>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</si>
  <si>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</si>
  <si>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</si>
  <si>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</si>
  <si>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</si>
  <si>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</si>
  <si>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</si>
  <si>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</si>
  <si>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</si>
  <si>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</si>
  <si>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</si>
  <si>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</si>
  <si>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</si>
  <si>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</si>
  <si>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</si>
  <si>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</si>
  <si>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</si>
  <si>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</si>
  <si>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</si>
  <si>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</si>
  <si>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</si>
  <si>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</si>
  <si>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</si>
  <si>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</si>
  <si>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</si>
  <si>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</si>
  <si>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</si>
  <si>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</si>
  <si>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</si>
  <si>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</si>
  <si>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</si>
  <si>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</si>
  <si>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</si>
  <si>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</si>
  <si>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</si>
  <si>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</si>
  <si>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</si>
  <si>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</si>
  <si>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</si>
  <si>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</si>
  <si>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</si>
  <si>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</si>
  <si>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</si>
  <si>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</si>
  <si>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</si>
  <si>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</si>
  <si>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</si>
  <si>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</si>
  <si>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</si>
  <si>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</si>
  <si>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</si>
  <si>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</si>
  <si>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</si>
  <si>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</si>
  <si>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</si>
  <si>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</si>
  <si>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</si>
  <si>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</si>
  <si>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</si>
  <si>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</si>
  <si>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</si>
  <si>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</si>
  <si>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</si>
  <si>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</si>
  <si>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</si>
  <si>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</si>
  <si>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</si>
  <si>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</si>
  <si>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</si>
  <si>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</si>
  <si>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</si>
  <si>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</si>
  <si>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</si>
  <si>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</si>
  <si>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</si>
  <si>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</si>
  <si>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</si>
  <si>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</si>
  <si>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</si>
  <si>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</si>
  <si>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</si>
  <si>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</si>
  <si>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</si>
  <si>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</si>
  <si>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</si>
  <si>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</si>
  <si>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</si>
  <si>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</si>
  <si>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</si>
  <si>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</si>
  <si>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</si>
  <si>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</si>
  <si>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</si>
  <si>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</si>
  <si>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</si>
  <si>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</si>
  <si>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</si>
  <si>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</si>
  <si>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</si>
  <si>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</si>
  <si>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</si>
  <si>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</si>
  <si>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</si>
  <si>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</si>
  <si>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</si>
  <si>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</si>
  <si>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</si>
  <si>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</si>
  <si>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</si>
  <si>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</si>
  <si>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</si>
  <si>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</si>
  <si>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</si>
  <si>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</si>
  <si>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</si>
  <si>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</si>
  <si>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</si>
  <si>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</si>
  <si>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</si>
  <si>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</si>
  <si>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</si>
  <si>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</si>
  <si>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</si>
  <si>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</si>
  <si>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</si>
  <si>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</si>
  <si>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</si>
  <si>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</si>
  <si>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</si>
  <si>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</si>
  <si>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</si>
  <si>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</si>
  <si>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</si>
  <si>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</si>
  <si>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</si>
  <si>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</si>
  <si>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</si>
  <si>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</si>
  <si>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</si>
  <si>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</si>
  <si>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</si>
  <si>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</si>
  <si>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</si>
  <si>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</si>
  <si>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</si>
  <si>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</si>
  <si>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</si>
  <si>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</si>
  <si>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</si>
  <si>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</si>
  <si>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</si>
  <si>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</si>
  <si>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</si>
  <si>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</si>
  <si>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</si>
  <si>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</si>
  <si>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</si>
  <si>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</si>
  <si>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</si>
  <si>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</si>
  <si>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</si>
  <si>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</si>
  <si>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</si>
  <si>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</si>
  <si>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</si>
  <si>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</si>
  <si>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</si>
  <si>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</si>
  <si>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</si>
  <si>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</si>
  <si>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</si>
  <si>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</si>
  <si>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</si>
  <si>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</si>
  <si>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</si>
  <si>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</si>
  <si>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</si>
  <si>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</si>
  <si>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</si>
  <si>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</si>
  <si>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</si>
  <si>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</si>
  <si>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</si>
  <si>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</si>
  <si>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</si>
  <si>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</si>
  <si>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</si>
  <si>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</si>
  <si>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</si>
  <si>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</si>
  <si>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</si>
  <si>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</si>
  <si>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</si>
  <si>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</si>
  <si>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</si>
  <si>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</si>
  <si>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</si>
  <si>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</si>
  <si>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</si>
  <si>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</si>
  <si>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</si>
  <si>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</si>
  <si>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</si>
  <si>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</si>
  <si>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</si>
  <si>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</si>
  <si>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</si>
  <si>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</si>
  <si>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</si>
  <si>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</si>
  <si>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</si>
  <si>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</si>
  <si>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</si>
  <si>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</si>
  <si>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</si>
  <si>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</si>
  <si>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</si>
  <si>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</si>
  <si>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</si>
  <si>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</si>
  <si>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</si>
  <si>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</si>
  <si>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</si>
  <si>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</si>
  <si>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</si>
  <si>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</si>
  <si>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</si>
  <si>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</si>
  <si>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</si>
  <si>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</si>
  <si>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</si>
  <si>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</si>
  <si>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</si>
  <si>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</si>
  <si>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</si>
  <si>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</si>
  <si>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</si>
  <si>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</si>
  <si>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</si>
  <si>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</si>
  <si>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</si>
  <si>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</si>
  <si>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</si>
  <si>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</si>
  <si>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</si>
  <si>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</si>
  <si>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</si>
  <si>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</si>
  <si>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</si>
  <si>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</si>
  <si>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</si>
  <si>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</si>
  <si>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</si>
  <si>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</si>
  <si>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</si>
  <si>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</si>
  <si>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</si>
  <si>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</si>
  <si>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</si>
  <si>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</si>
  <si>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</si>
  <si>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</si>
  <si>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</si>
  <si>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</si>
  <si>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</si>
  <si>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</si>
  <si>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</si>
  <si>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</si>
  <si>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</si>
  <si>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</si>
  <si>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</si>
  <si>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</si>
  <si>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</si>
  <si>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</si>
  <si>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</si>
  <si>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</si>
  <si>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</si>
  <si>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</si>
  <si>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</si>
  <si>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</si>
  <si>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</si>
  <si>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</si>
  <si>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</si>
  <si>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</si>
  <si>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</si>
  <si>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</si>
  <si>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</si>
  <si>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</si>
  <si>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</si>
  <si>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</si>
  <si>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</si>
  <si>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</si>
  <si>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</si>
  <si>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</si>
  <si>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</si>
  <si>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</si>
  <si>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</si>
  <si>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</si>
  <si>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</si>
  <si>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</si>
  <si>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</si>
  <si>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</si>
  <si>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</si>
  <si>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</si>
  <si>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</si>
  <si>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</si>
  <si>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</si>
  <si>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</si>
  <si>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</si>
  <si>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</si>
  <si>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</si>
  <si>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</si>
  <si>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</si>
  <si>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</si>
  <si>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</si>
  <si>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</si>
  <si>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</si>
  <si>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</si>
  <si>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</si>
  <si>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</si>
  <si>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</si>
  <si>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</si>
  <si>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</si>
  <si>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</si>
  <si>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</si>
  <si>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</si>
  <si>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</si>
  <si>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</si>
  <si>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</si>
  <si>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</si>
  <si>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</si>
  <si>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</si>
  <si>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</si>
  <si>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</si>
  <si>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</si>
  <si>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</si>
  <si>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</si>
  <si>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</si>
  <si>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</si>
  <si>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</si>
  <si>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</si>
  <si>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</si>
  <si>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</si>
  <si>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</si>
  <si>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</si>
  <si>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</si>
  <si>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</si>
  <si>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</si>
  <si>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</si>
  <si>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</si>
  <si>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</si>
  <si>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</si>
  <si>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</si>
  <si>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</si>
  <si>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</si>
  <si>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</si>
  <si>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</si>
  <si>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</si>
  <si>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</si>
  <si>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</si>
  <si>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</si>
  <si>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</si>
  <si>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</si>
  <si>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</si>
  <si>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</si>
  <si>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</si>
  <si>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</si>
  <si>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</si>
  <si>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</si>
  <si>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</si>
  <si>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</si>
  <si>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</si>
  <si>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</si>
  <si>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</si>
  <si>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</si>
  <si>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</si>
  <si>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</si>
  <si>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</si>
  <si>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</si>
  <si>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</si>
  <si>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</si>
  <si>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</si>
  <si>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</si>
  <si>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</si>
  <si>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</si>
  <si>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</si>
  <si>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</si>
  <si>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</si>
  <si>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</si>
  <si>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</si>
  <si>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</si>
  <si>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</si>
  <si>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</si>
  <si>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</si>
  <si>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</si>
  <si>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</si>
  <si>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</si>
  <si>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</si>
  <si>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</si>
  <si>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</si>
  <si>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</si>
  <si>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</si>
  <si>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</si>
  <si>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</si>
  <si>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</si>
  <si>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</si>
  <si>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</si>
  <si>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</si>
  <si>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</si>
  <si>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</si>
  <si>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</si>
  <si>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</si>
  <si>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</si>
  <si>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</si>
  <si>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</si>
  <si>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</si>
  <si>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</si>
  <si>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</si>
  <si>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</si>
  <si>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</si>
  <si>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</si>
  <si>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</si>
  <si>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</si>
  <si>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</si>
  <si>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</si>
  <si>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</si>
  <si>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</si>
  <si>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</si>
  <si>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</si>
  <si>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</si>
  <si>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</si>
  <si>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</si>
  <si>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</si>
  <si>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</si>
  <si>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</si>
  <si>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</si>
  <si>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</si>
  <si>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</si>
  <si>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</si>
  <si>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</si>
  <si>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</si>
  <si>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</si>
  <si>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</si>
  <si>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</si>
  <si>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</si>
  <si>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</si>
  <si>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</si>
  <si>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</si>
  <si>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</si>
  <si>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</si>
  <si>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</si>
  <si>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</si>
  <si>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</si>
  <si>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</si>
  <si>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</si>
  <si>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</si>
  <si>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</si>
  <si>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</si>
  <si>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</si>
  <si>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</si>
  <si>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</si>
  <si>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</si>
  <si>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</si>
  <si>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</si>
  <si>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</si>
  <si>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</si>
  <si>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</si>
  <si>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</si>
  <si>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</si>
  <si>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</si>
  <si>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</si>
  <si>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</si>
  <si>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</si>
  <si>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</si>
  <si>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</si>
  <si>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</si>
  <si>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</si>
  <si>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</si>
  <si>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</si>
  <si>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</si>
  <si>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</si>
  <si>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</si>
  <si>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</si>
  <si>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</si>
  <si>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</si>
  <si>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</si>
  <si>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</si>
  <si>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</si>
  <si>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</si>
  <si>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</si>
  <si>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</si>
  <si>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</si>
  <si>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</si>
  <si>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</si>
  <si>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</si>
  <si>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</si>
  <si>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</si>
  <si>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</si>
  <si>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</si>
  <si>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</si>
  <si>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</si>
  <si>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</si>
  <si>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</si>
  <si>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</si>
  <si>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</si>
  <si>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</si>
  <si>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</si>
  <si>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</si>
  <si>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</si>
  <si>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</si>
  <si>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</si>
  <si>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</si>
  <si>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</si>
  <si>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</si>
  <si>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</si>
  <si>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</si>
  <si>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</si>
  <si>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</si>
  <si>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</si>
  <si>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</si>
  <si>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</si>
  <si>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</si>
  <si>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</si>
  <si>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</si>
  <si>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</si>
  <si>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</si>
  <si>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</si>
  <si>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</si>
  <si>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</si>
  <si>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</si>
  <si>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</si>
  <si>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</si>
  <si>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</si>
  <si>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</si>
  <si>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</si>
  <si>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</si>
  <si>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</si>
  <si>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</si>
  <si>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</si>
  <si>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</si>
  <si>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</si>
  <si>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</si>
  <si>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</si>
  <si>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</si>
  <si>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</si>
  <si>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</si>
  <si>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</si>
  <si>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</si>
  <si>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</si>
  <si>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</si>
  <si>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</si>
  <si>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</si>
  <si>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</si>
  <si>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</si>
  <si>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</si>
  <si>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</si>
  <si>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</si>
  <si>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</si>
  <si>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</si>
  <si>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</si>
  <si>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</si>
  <si>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</si>
  <si>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</si>
  <si>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</si>
  <si>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</si>
  <si>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</si>
  <si>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</si>
  <si>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</si>
  <si>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</si>
  <si>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</si>
  <si>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</si>
  <si>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</si>
  <si>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</si>
  <si>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</si>
  <si>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</si>
  <si>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</si>
  <si>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</si>
  <si>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</si>
  <si>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</si>
  <si>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</si>
  <si>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</si>
  <si>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</si>
  <si>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</si>
  <si>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</si>
  <si>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</si>
  <si>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</si>
  <si>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</si>
  <si>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</si>
  <si>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</si>
  <si>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</si>
  <si>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</si>
  <si>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</si>
  <si>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</si>
  <si>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</si>
  <si>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</si>
  <si>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</si>
  <si>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</si>
  <si>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</si>
  <si>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</si>
  <si>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</si>
  <si>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</si>
  <si>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</si>
  <si>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</si>
  <si>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</si>
  <si>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</si>
  <si>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</si>
  <si>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</si>
  <si>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</si>
  <si>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</si>
  <si>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</si>
  <si>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</si>
  <si>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</si>
  <si>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</si>
  <si>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</si>
  <si>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</si>
  <si>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</si>
  <si>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</si>
  <si>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</si>
  <si>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</si>
  <si>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</si>
  <si>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</si>
  <si>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</si>
  <si>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</si>
  <si>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</si>
  <si>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</si>
  <si>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</si>
  <si>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</si>
  <si>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</si>
  <si>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</si>
  <si>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</si>
  <si>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</si>
  <si>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</si>
  <si>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</si>
  <si>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</si>
  <si>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</si>
  <si>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</si>
  <si>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</si>
  <si>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</si>
  <si>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</si>
  <si>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</si>
  <si>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</si>
  <si>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</si>
  <si>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</si>
  <si>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</si>
  <si>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</si>
  <si>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</si>
  <si>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</si>
  <si>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</si>
  <si>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</si>
  <si>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</si>
  <si>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</si>
  <si>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</si>
  <si>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</si>
  <si>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</si>
  <si>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</si>
  <si>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</si>
  <si>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</si>
  <si>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</si>
  <si>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</si>
  <si>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</si>
  <si>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</si>
  <si>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</si>
  <si>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</si>
  <si>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</si>
  <si>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</si>
  <si>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</si>
  <si>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</si>
  <si>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</si>
  <si>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</si>
  <si>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</si>
  <si>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</si>
  <si>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</si>
  <si>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</si>
  <si>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</si>
  <si>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</si>
  <si>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</si>
  <si>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</si>
  <si>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</si>
  <si>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</si>
  <si>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</si>
  <si>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</si>
  <si>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</si>
  <si>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</si>
  <si>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</si>
  <si>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</si>
  <si>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</si>
  <si>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</si>
  <si>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</si>
  <si>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</si>
  <si>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</si>
  <si>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</si>
  <si>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</si>
  <si>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</si>
  <si>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</si>
  <si>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</si>
  <si>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</si>
  <si>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</si>
  <si>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</si>
  <si>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</si>
  <si>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</si>
  <si>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</si>
  <si>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</si>
  <si>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</si>
  <si>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</si>
  <si>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</si>
  <si>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</si>
  <si>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</si>
  <si>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</si>
  <si>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</si>
  <si>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</si>
  <si>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</si>
  <si>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</si>
  <si>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</si>
  <si>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</si>
  <si>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</si>
  <si>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</si>
  <si>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</si>
  <si>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</si>
  <si>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</si>
  <si>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</si>
  <si>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</si>
  <si>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</si>
  <si>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</si>
  <si>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</si>
  <si>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</si>
  <si>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</si>
  <si>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</si>
  <si>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</si>
  <si>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</si>
  <si>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</si>
  <si>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</si>
  <si>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</si>
  <si>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</si>
  <si>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</si>
  <si>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</si>
  <si>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</si>
  <si>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</si>
  <si>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</si>
  <si>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</si>
  <si>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</si>
  <si>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</si>
  <si>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</si>
  <si>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</si>
  <si>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</si>
  <si>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</si>
  <si>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</si>
  <si>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</si>
  <si>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</si>
  <si>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</si>
  <si>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</si>
  <si>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</si>
  <si>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</si>
  <si>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</si>
  <si>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</si>
  <si>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</si>
  <si>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</si>
  <si>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</si>
  <si>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</si>
  <si>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</si>
  <si>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</si>
  <si>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</si>
  <si>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</si>
  <si>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</si>
  <si>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</si>
  <si>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</si>
  <si>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</si>
  <si>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</si>
  <si>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</si>
  <si>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</si>
  <si>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</si>
  <si>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</si>
  <si>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</si>
  <si>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</si>
  <si>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</si>
  <si>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</si>
  <si>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</si>
  <si>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</si>
  <si>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</si>
  <si>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</si>
  <si>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</si>
  <si>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</si>
  <si>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</si>
  <si>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</si>
  <si>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</si>
  <si>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</si>
  <si>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</si>
  <si>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</si>
  <si>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</si>
  <si>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</si>
  <si>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</si>
  <si>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</si>
  <si>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</si>
  <si>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</si>
  <si>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</si>
  <si>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</si>
  <si>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</si>
  <si>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</si>
  <si>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</si>
  <si>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</si>
  <si>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</si>
  <si>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</si>
  <si>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</si>
  <si>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</si>
  <si>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</si>
  <si>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</si>
  <si>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</si>
  <si>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</si>
  <si>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</si>
  <si>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</si>
  <si>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</si>
  <si>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</si>
  <si>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</si>
  <si>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</si>
  <si>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</si>
  <si>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</si>
  <si>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</si>
  <si>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</si>
  <si>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</si>
  <si>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</si>
  <si>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</si>
  <si>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</si>
  <si>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</si>
  <si>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</si>
  <si>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</si>
  <si>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</si>
  <si>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</si>
  <si>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</si>
  <si>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</si>
  <si>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</si>
  <si>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</si>
  <si>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</si>
  <si>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</si>
  <si>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</si>
  <si>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</si>
  <si>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</si>
  <si>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</si>
  <si>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</si>
  <si>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</si>
  <si>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</si>
  <si>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</si>
  <si>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</si>
  <si>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</si>
  <si>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</si>
  <si>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</si>
  <si>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</si>
  <si>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</si>
  <si>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</si>
  <si>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</si>
  <si>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</si>
  <si>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</si>
  <si>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</si>
  <si>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</si>
  <si>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</si>
  <si>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</si>
  <si>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</si>
  <si>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</si>
  <si>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</si>
  <si>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</si>
  <si>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</si>
  <si>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</si>
  <si>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</si>
  <si>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</si>
  <si>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</si>
  <si>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</si>
  <si>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</si>
  <si>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</si>
  <si>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</si>
  <si>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</si>
  <si>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</si>
  <si>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</si>
  <si>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</si>
  <si>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</si>
  <si>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</si>
  <si>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</si>
  <si>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</si>
  <si>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</si>
  <si>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</si>
  <si>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</si>
  <si>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</si>
  <si>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</si>
  <si>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</si>
  <si>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</si>
  <si>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</si>
  <si>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</si>
  <si>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</si>
  <si>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</si>
  <si>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</si>
  <si>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</si>
  <si>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</si>
  <si>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</si>
  <si>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</si>
  <si>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</si>
  <si>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</si>
  <si>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</si>
  <si>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</si>
  <si>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</si>
  <si>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</si>
  <si>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</si>
  <si>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</si>
  <si>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</si>
  <si>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</si>
  <si>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</si>
  <si>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</si>
  <si>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</si>
  <si>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</si>
  <si>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</si>
  <si>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</si>
  <si>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</si>
  <si>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</si>
  <si>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</si>
  <si>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</si>
  <si>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</si>
  <si>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</si>
  <si>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</si>
  <si>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</si>
  <si>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</si>
  <si>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</si>
  <si>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</si>
  <si>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</si>
  <si>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</si>
  <si>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</si>
  <si>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</si>
  <si>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</si>
  <si>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</si>
  <si>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</si>
  <si>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</si>
  <si>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</si>
  <si>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</si>
  <si>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</si>
  <si>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</si>
  <si>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</si>
  <si>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</si>
  <si>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</si>
  <si>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</si>
  <si>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</si>
  <si>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</si>
  <si>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</si>
  <si>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</si>
  <si>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</si>
  <si>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</si>
  <si>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</si>
  <si>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</si>
  <si>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</si>
  <si>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</si>
  <si>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</si>
  <si>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</si>
  <si>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</si>
  <si>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</si>
  <si>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</si>
  <si>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</si>
  <si>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</si>
  <si>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</si>
  <si>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</si>
  <si>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</si>
  <si>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</si>
  <si>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</si>
  <si>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</si>
  <si>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</si>
  <si>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</si>
  <si>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</si>
  <si>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</si>
  <si>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</si>
  <si>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</si>
  <si>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</si>
  <si>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</si>
  <si>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</si>
  <si>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</si>
  <si>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</si>
  <si>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</si>
  <si>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</si>
  <si>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</si>
  <si>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</si>
  <si>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</si>
  <si>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</si>
  <si>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</si>
  <si>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</si>
  <si>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</si>
  <si>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</si>
  <si>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</si>
  <si>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</si>
  <si>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</si>
  <si>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</si>
  <si>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</si>
  <si>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</si>
  <si>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</si>
  <si>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</si>
  <si>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</si>
  <si>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</si>
  <si>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</si>
  <si>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</si>
  <si>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</si>
  <si>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</si>
  <si>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</si>
  <si>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</si>
  <si>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</si>
  <si>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</si>
  <si>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</si>
  <si>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</si>
  <si>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</si>
  <si>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</si>
  <si>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</si>
  <si>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</si>
  <si>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</si>
  <si>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</si>
  <si>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</si>
  <si>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</si>
  <si>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</si>
  <si>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</si>
  <si>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</si>
  <si>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</si>
  <si>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</si>
  <si>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</si>
  <si>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</si>
  <si>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</si>
  <si>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</si>
  <si>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</si>
  <si>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</si>
  <si>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</si>
  <si>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</si>
  <si>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</si>
  <si>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</si>
  <si>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</si>
  <si>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</si>
  <si>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</si>
  <si>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</si>
  <si>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</si>
  <si>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</si>
  <si>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</si>
  <si>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</si>
  <si>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</si>
  <si>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</si>
  <si>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</si>
  <si>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</si>
  <si>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</si>
  <si>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</si>
  <si>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</si>
  <si>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</si>
  <si>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</si>
  <si>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</si>
  <si>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</si>
  <si>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</si>
  <si>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</si>
  <si>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</si>
  <si>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</si>
  <si>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</si>
  <si>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</si>
  <si>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</si>
  <si>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</si>
  <si>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</si>
  <si>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</si>
  <si>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</si>
  <si>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</si>
  <si>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</si>
  <si>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</si>
  <si>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</si>
  <si>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</si>
  <si>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</si>
  <si>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</si>
  <si>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</si>
  <si>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</si>
  <si>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</si>
  <si>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</si>
  <si>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</si>
  <si>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</si>
  <si>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</si>
  <si>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</si>
  <si>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</si>
  <si>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</si>
  <si>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</si>
  <si>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</si>
  <si>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</si>
  <si>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</si>
  <si>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</si>
  <si>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</si>
  <si>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</si>
  <si>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</si>
  <si>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</si>
  <si>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</si>
  <si>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</si>
  <si>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</si>
  <si>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</si>
  <si>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</si>
  <si>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</si>
  <si>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</si>
  <si>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</si>
  <si>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</si>
  <si>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</si>
  <si>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</si>
  <si>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</si>
  <si>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</si>
  <si>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</si>
  <si>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</si>
  <si>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</si>
  <si>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</si>
  <si>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</si>
  <si>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</si>
  <si>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</si>
  <si>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</si>
  <si>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</si>
  <si>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</si>
  <si>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</si>
  <si>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</si>
  <si>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</si>
  <si>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</si>
  <si>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</si>
  <si>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</si>
  <si>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</si>
  <si>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</si>
  <si>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</si>
  <si>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</si>
  <si>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</si>
  <si>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</si>
  <si>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</si>
  <si>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</si>
  <si>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</si>
  <si>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</si>
  <si>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</si>
  <si>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</si>
  <si>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</si>
  <si>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</si>
  <si>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</si>
  <si>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</si>
  <si>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</si>
  <si>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</si>
  <si>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</si>
  <si>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</si>
  <si>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</si>
  <si>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</si>
  <si>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</si>
  <si>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</si>
  <si>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</si>
  <si>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</si>
  <si>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</si>
  <si>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</si>
  <si>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</si>
  <si>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</si>
  <si>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</si>
  <si>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</si>
  <si>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</si>
  <si>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</si>
  <si>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</si>
  <si>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</si>
  <si>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</si>
  <si>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</si>
  <si>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</si>
  <si>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</si>
  <si>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</si>
  <si>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</si>
  <si>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</si>
  <si>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</si>
  <si>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</si>
  <si>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</si>
  <si>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</si>
  <si>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</si>
  <si>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</si>
  <si>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</si>
  <si>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</si>
  <si>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</si>
  <si>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</si>
  <si>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</si>
  <si>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</si>
  <si>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</si>
  <si>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</si>
  <si>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</si>
  <si>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</si>
  <si>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</si>
  <si>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</si>
  <si>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</si>
  <si>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</si>
  <si>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</si>
  <si>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</si>
  <si>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</si>
  <si>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</si>
  <si>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</si>
  <si>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</si>
  <si>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</si>
  <si>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</si>
  <si>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</si>
  <si>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</si>
  <si>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</si>
  <si>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</si>
  <si>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</si>
  <si>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</si>
  <si>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</si>
  <si>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</si>
  <si>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</si>
  <si>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</si>
  <si>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</si>
  <si>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</si>
  <si>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</si>
  <si>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</si>
  <si>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</si>
  <si>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</si>
  <si>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</si>
  <si>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</si>
  <si>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</si>
  <si>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</si>
  <si>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</si>
  <si>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</si>
  <si>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</si>
  <si>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</si>
  <si>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</si>
  <si>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</si>
  <si>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</si>
  <si>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</si>
  <si>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</si>
  <si>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</si>
  <si>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</si>
  <si>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</si>
  <si>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</si>
  <si>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</si>
  <si>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</si>
  <si>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</si>
  <si>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</si>
  <si>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</si>
  <si>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</si>
  <si>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</si>
  <si>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</si>
  <si>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</si>
  <si>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</si>
  <si>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</si>
  <si>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</si>
  <si>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</si>
  <si>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</si>
  <si>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</si>
  <si>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</si>
  <si>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</si>
  <si>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</si>
  <si>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</si>
  <si>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</si>
  <si>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</si>
  <si>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</si>
  <si>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</si>
  <si>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</si>
  <si>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</si>
  <si>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</si>
  <si>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</si>
  <si>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</si>
  <si>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</si>
  <si>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</si>
  <si>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</si>
  <si>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</si>
  <si>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</si>
  <si>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</si>
  <si>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</si>
  <si>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</si>
  <si>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</si>
  <si>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</si>
  <si>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</si>
  <si>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</si>
  <si>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</si>
  <si>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</si>
  <si>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</si>
  <si>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</si>
  <si>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</si>
  <si>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</si>
  <si>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</si>
  <si>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</si>
  <si>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</si>
  <si>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</si>
  <si>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</si>
  <si>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</si>
  <si>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</si>
  <si>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</si>
  <si>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</si>
  <si>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</si>
  <si>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</si>
  <si>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</si>
  <si>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</si>
  <si>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</si>
  <si>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</si>
  <si>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</si>
  <si>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</si>
  <si>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</si>
  <si>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</si>
  <si>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</si>
  <si>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</si>
  <si>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</si>
  <si>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</si>
  <si>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</si>
  <si>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</si>
  <si>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</si>
  <si>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</si>
  <si>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</si>
  <si>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</si>
  <si>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</si>
  <si>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</si>
  <si>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</si>
  <si>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</si>
  <si>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</si>
  <si>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</si>
  <si>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</si>
  <si>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</si>
  <si>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</si>
  <si>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</si>
  <si>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</si>
  <si>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</si>
  <si>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</si>
  <si>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</si>
  <si>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</si>
  <si>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</si>
  <si>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</si>
  <si>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</si>
  <si>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</si>
  <si>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</si>
  <si>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</si>
  <si>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</si>
  <si>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</si>
  <si>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</si>
  <si>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</si>
  <si>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</si>
  <si>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</si>
  <si>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</si>
  <si>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</si>
  <si>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</si>
  <si>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</si>
  <si>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</si>
  <si>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</si>
  <si>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</si>
  <si>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</si>
  <si>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</si>
  <si>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</si>
  <si>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</si>
  <si>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</si>
  <si>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</si>
  <si>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</si>
  <si>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</si>
  <si>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</si>
  <si>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</si>
  <si>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</si>
  <si>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</si>
  <si>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</si>
  <si>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</si>
  <si>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</si>
  <si>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</si>
  <si>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</si>
  <si>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</si>
  <si>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</si>
  <si>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</si>
  <si>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</si>
  <si>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</si>
  <si>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</si>
  <si>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</si>
  <si>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</si>
  <si>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</si>
  <si>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</si>
  <si>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</si>
  <si>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</si>
  <si>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</si>
  <si>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</si>
  <si>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</si>
  <si>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</si>
  <si>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</si>
  <si>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</si>
  <si>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</si>
  <si>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</si>
  <si>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</si>
  <si>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</si>
  <si>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</si>
  <si>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</si>
  <si>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</si>
  <si>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</si>
  <si>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</si>
  <si>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</si>
  <si>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</si>
  <si>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</si>
  <si>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</si>
  <si>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</si>
  <si>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</si>
  <si>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</si>
  <si>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</si>
  <si>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</si>
  <si>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</si>
  <si>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</si>
  <si>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</si>
  <si>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</si>
  <si>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</si>
  <si>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</si>
  <si>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</si>
  <si>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</si>
  <si>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</si>
  <si>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</si>
  <si>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</si>
  <si>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</si>
  <si>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</si>
  <si>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</si>
  <si>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</si>
  <si>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</si>
  <si>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</si>
  <si>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</si>
  <si>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</si>
  <si>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</si>
  <si>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</si>
  <si>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</si>
  <si>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</si>
  <si>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</si>
  <si>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</si>
  <si>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</si>
  <si>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</si>
  <si>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</si>
  <si>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</si>
  <si>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</si>
  <si>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</si>
  <si>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</si>
  <si>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</si>
  <si>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</si>
  <si>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</si>
  <si>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</si>
  <si>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</si>
  <si>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</si>
  <si>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</si>
  <si>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</si>
  <si>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</si>
  <si>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</si>
  <si>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</si>
  <si>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</si>
  <si>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</si>
  <si>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</si>
  <si>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</si>
  <si>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</si>
  <si>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</si>
  <si>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</si>
  <si>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</si>
  <si>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</si>
  <si>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</si>
  <si>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</si>
  <si>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</si>
  <si>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</si>
  <si>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</si>
  <si>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</si>
  <si>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</si>
  <si>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</si>
  <si>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</si>
  <si>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</si>
  <si>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</si>
  <si>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</si>
  <si>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</si>
  <si>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</si>
  <si>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</si>
  <si>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</si>
  <si>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</si>
  <si>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</si>
  <si>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</si>
  <si>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</si>
  <si>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</si>
  <si>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</si>
  <si>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</si>
  <si>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</si>
  <si>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</si>
  <si>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</si>
  <si>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</si>
  <si>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</si>
  <si>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</si>
  <si>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</si>
  <si>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</si>
  <si>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</si>
  <si>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</si>
  <si>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</si>
  <si>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</si>
  <si>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</si>
  <si>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</si>
  <si>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</si>
  <si>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</si>
  <si>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</si>
  <si>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</si>
  <si>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</si>
  <si>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</si>
  <si>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</si>
  <si>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</si>
  <si>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</si>
  <si>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</si>
  <si>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</si>
  <si>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</si>
  <si>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</si>
  <si>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</si>
  <si>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</si>
  <si>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</si>
  <si>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</si>
  <si>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</si>
  <si>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</si>
  <si>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</si>
  <si>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</si>
  <si>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</si>
  <si>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</si>
  <si>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</si>
  <si>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</si>
  <si>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</si>
  <si>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</si>
  <si>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</si>
  <si>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</si>
  <si>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</si>
  <si>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</si>
  <si>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</si>
  <si>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</si>
  <si>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</si>
  <si>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</si>
  <si>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</si>
  <si>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</si>
  <si>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</si>
  <si>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</si>
  <si>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</si>
  <si>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</si>
  <si>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</si>
  <si>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</si>
  <si>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</si>
  <si>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</si>
  <si>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</si>
  <si>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</si>
  <si>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</si>
  <si>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</si>
  <si>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</si>
  <si>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</si>
  <si>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</si>
  <si>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</si>
  <si>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</si>
  <si>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</si>
  <si>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</si>
  <si>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</si>
  <si>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</si>
  <si>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</si>
  <si>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</si>
  <si>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</si>
  <si>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</si>
  <si>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</si>
  <si>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</si>
  <si>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</si>
  <si>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</si>
  <si>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</si>
  <si>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</si>
  <si>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</si>
  <si>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</si>
  <si>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</si>
  <si>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</si>
  <si>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</si>
  <si>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</si>
  <si>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</si>
  <si>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</si>
  <si>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</si>
  <si>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</si>
  <si>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</si>
  <si>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</si>
  <si>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</si>
  <si>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</si>
  <si>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</si>
  <si>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</si>
  <si>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</si>
  <si>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</si>
  <si>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</si>
  <si>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</si>
  <si>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</si>
  <si>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</si>
  <si>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</si>
  <si>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</si>
  <si>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</si>
  <si>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</si>
  <si>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</si>
  <si>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</si>
  <si>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</si>
  <si>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</si>
  <si>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</si>
  <si>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</si>
  <si>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</si>
  <si>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</si>
  <si>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</si>
  <si>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</si>
  <si>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</si>
  <si>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</si>
  <si>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</si>
  <si>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</si>
  <si>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</si>
  <si>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</si>
  <si>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</si>
  <si>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</si>
  <si>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</si>
  <si>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</si>
  <si>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</si>
  <si>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</si>
  <si>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</si>
  <si>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</si>
  <si>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</si>
  <si>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</si>
  <si>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</si>
  <si>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</si>
  <si>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</si>
  <si>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</si>
  <si>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</si>
  <si>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</si>
  <si>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</si>
  <si>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</si>
  <si>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</si>
  <si>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</si>
  <si>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</si>
  <si>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</si>
  <si>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</si>
  <si>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</si>
  <si>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</si>
  <si>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</si>
  <si>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</si>
  <si>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</si>
  <si>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</si>
  <si>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</si>
  <si>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</si>
  <si>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</si>
  <si>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</si>
  <si>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</si>
  <si>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</si>
  <si>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</si>
  <si>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</si>
  <si>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</si>
  <si>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</si>
  <si>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</si>
  <si>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</si>
  <si>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</si>
  <si>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</si>
  <si>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</si>
  <si>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</si>
  <si>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</si>
  <si>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</si>
  <si>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</si>
  <si>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</si>
  <si>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</si>
  <si>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</si>
  <si>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</si>
  <si>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</si>
  <si>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</si>
  <si>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</si>
  <si>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</si>
  <si>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</si>
  <si>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</si>
  <si>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</si>
  <si>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</si>
  <si>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</si>
  <si>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</si>
  <si>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</si>
  <si>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</si>
  <si>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</si>
  <si>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</si>
  <si>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</si>
  <si>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</si>
  <si>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</si>
  <si>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</si>
  <si>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</si>
  <si>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</si>
  <si>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</si>
  <si>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</si>
  <si>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</si>
  <si>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</si>
  <si>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</si>
  <si>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</si>
  <si>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</si>
  <si>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</si>
  <si>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</si>
  <si>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</si>
  <si>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</si>
  <si>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</si>
  <si>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</si>
  <si>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</si>
  <si>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</si>
  <si>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</si>
  <si>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</si>
  <si>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</si>
  <si>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</si>
  <si>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</si>
  <si>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</si>
  <si>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</si>
  <si>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</si>
  <si>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</si>
  <si>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</si>
  <si>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</si>
  <si>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</si>
  <si>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</si>
  <si>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</si>
  <si>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</si>
  <si>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</si>
  <si>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</si>
  <si>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</si>
  <si>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</si>
  <si>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</si>
  <si>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</si>
  <si>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</si>
  <si>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</si>
  <si>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</si>
  <si>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</si>
  <si>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</si>
  <si>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</si>
  <si>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</si>
  <si>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</si>
  <si>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</si>
  <si>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</si>
  <si>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</si>
  <si>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</si>
  <si>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</si>
  <si>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</si>
  <si>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</si>
  <si>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</si>
  <si>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</si>
  <si>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</si>
  <si>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</si>
  <si>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</si>
  <si>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</si>
  <si>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</si>
  <si>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</si>
  <si>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</si>
  <si>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</si>
  <si>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</si>
  <si>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</si>
  <si>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</si>
  <si>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</si>
  <si>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</si>
  <si>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</si>
  <si>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</si>
  <si>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</si>
  <si>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</si>
  <si>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</si>
  <si>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</si>
  <si>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</si>
  <si>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</si>
  <si>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</si>
  <si>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</si>
  <si>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</si>
  <si>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</si>
  <si>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</si>
  <si>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</si>
  <si>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</si>
  <si>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</si>
  <si>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</si>
  <si>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</si>
  <si>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</si>
  <si>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</si>
  <si>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</si>
  <si>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</si>
  <si>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</si>
  <si>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</si>
  <si>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</si>
  <si>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</si>
  <si>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</si>
  <si>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</si>
  <si>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</si>
  <si>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</si>
  <si>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</si>
  <si>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</si>
  <si>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</si>
  <si>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</si>
  <si>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</si>
  <si>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</si>
  <si>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</si>
  <si>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</si>
  <si>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</si>
  <si>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</si>
  <si>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</si>
  <si>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</si>
  <si>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</si>
  <si>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</si>
  <si>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</si>
  <si>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</si>
  <si>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</si>
  <si>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</si>
  <si>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</si>
  <si>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</si>
  <si>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</si>
  <si>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</si>
  <si>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</si>
  <si>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</si>
  <si>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</si>
  <si>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</si>
  <si>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</si>
  <si>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</si>
  <si>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</si>
  <si>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</si>
  <si>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</si>
  <si>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</si>
  <si>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</si>
  <si>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</si>
  <si>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</si>
  <si>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</si>
  <si>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</si>
  <si>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</si>
  <si>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</si>
  <si>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</si>
  <si>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</si>
  <si>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</si>
  <si>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</si>
  <si>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</si>
  <si>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</si>
  <si>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</si>
  <si>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</si>
  <si>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</si>
  <si>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</si>
  <si>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</si>
  <si>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</si>
  <si>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</si>
  <si>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</si>
  <si>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</si>
  <si>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</si>
  <si>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</si>
  <si>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</si>
  <si>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</si>
  <si>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</si>
  <si>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</si>
  <si>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</si>
  <si>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</si>
  <si>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</si>
  <si>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</si>
  <si>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</si>
  <si>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</si>
  <si>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</si>
  <si>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</si>
  <si>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</si>
  <si>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</si>
  <si>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</si>
  <si>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</si>
  <si>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</si>
  <si>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</si>
  <si>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</si>
  <si>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</si>
  <si>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</si>
  <si>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</si>
  <si>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</si>
  <si>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</si>
  <si>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</si>
  <si>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</si>
  <si>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</si>
  <si>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</si>
  <si>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</si>
  <si>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</si>
  <si>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</si>
  <si>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</si>
  <si>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</si>
  <si>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</si>
  <si>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</si>
  <si>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</si>
  <si>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</si>
  <si>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</si>
  <si>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</si>
  <si>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</si>
  <si>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</si>
  <si>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</si>
  <si>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</si>
  <si>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</si>
  <si>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</si>
  <si>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</si>
  <si>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</si>
  <si>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</si>
  <si>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</si>
  <si>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</si>
  <si>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</si>
  <si>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</si>
  <si>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</si>
  <si>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</si>
  <si>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</si>
  <si>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</si>
  <si>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</si>
  <si>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</si>
  <si>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</si>
  <si>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</si>
  <si>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</si>
  <si>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</si>
  <si>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</si>
  <si>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</si>
  <si>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</si>
  <si>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</si>
  <si>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</si>
  <si>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</si>
  <si>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</si>
  <si>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</si>
  <si>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</si>
  <si>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</si>
  <si>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</si>
  <si>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</si>
  <si>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</si>
  <si>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</si>
  <si>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</si>
  <si>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</si>
  <si>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</si>
  <si>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</si>
  <si>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</si>
  <si>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</si>
  <si>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</si>
  <si>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</si>
  <si>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</si>
  <si>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</si>
  <si>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</si>
  <si>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</si>
  <si>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</si>
  <si>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</si>
  <si>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</si>
  <si>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</si>
  <si>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</si>
  <si>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</si>
  <si>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</si>
  <si>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</si>
  <si>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</si>
  <si>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</si>
  <si>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</si>
  <si>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</si>
  <si>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</si>
  <si>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</si>
  <si>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</si>
  <si>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</si>
  <si>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</si>
  <si>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</si>
  <si>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</si>
  <si>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</si>
  <si>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</si>
  <si>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</si>
  <si>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</si>
  <si>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</si>
  <si>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</si>
  <si>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</si>
  <si>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</si>
  <si>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</si>
  <si>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</si>
  <si>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</si>
  <si>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</si>
  <si>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</si>
  <si>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</si>
  <si>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</si>
  <si>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</si>
  <si>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</si>
  <si>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</si>
  <si>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</si>
  <si>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</si>
  <si>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</si>
  <si>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</si>
  <si>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</si>
  <si>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</si>
  <si>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</si>
  <si>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</si>
  <si>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</si>
  <si>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</si>
  <si>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</si>
  <si>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</si>
  <si>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</si>
  <si>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</si>
  <si>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</si>
  <si>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</si>
  <si>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</si>
  <si>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</si>
  <si>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</si>
  <si>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</si>
  <si>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</si>
  <si>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</si>
  <si>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</si>
  <si>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</si>
  <si>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</si>
  <si>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</si>
  <si>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</si>
  <si>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</si>
  <si>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</si>
  <si>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</si>
  <si>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</si>
  <si>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</si>
  <si>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</si>
  <si>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</si>
  <si>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</si>
  <si>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</si>
  <si>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</si>
  <si>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</si>
  <si>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</si>
  <si>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</si>
  <si>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</si>
  <si>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</si>
  <si>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</si>
  <si>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</si>
  <si>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</si>
  <si>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</si>
  <si>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</si>
  <si>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</si>
  <si>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</si>
  <si>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</si>
  <si>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</si>
  <si>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</si>
  <si>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</si>
  <si>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</si>
  <si>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</si>
  <si>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</si>
  <si>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</si>
  <si>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</si>
  <si>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</si>
  <si>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</si>
  <si>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</si>
  <si>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</si>
  <si>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</si>
  <si>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</si>
  <si>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</si>
  <si>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</si>
  <si>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</si>
  <si>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</si>
  <si>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</si>
  <si>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</si>
  <si>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</si>
  <si>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</si>
  <si>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</si>
  <si>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</si>
  <si>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</si>
  <si>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</si>
  <si>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</si>
  <si>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</si>
  <si>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</si>
  <si>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</si>
  <si>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</si>
  <si>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</si>
  <si>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</si>
  <si>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</si>
  <si>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</si>
  <si>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</si>
  <si>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</si>
  <si>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</si>
  <si>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</si>
  <si>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</si>
  <si>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</si>
  <si>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</si>
  <si>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</si>
  <si>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</si>
  <si>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</si>
  <si>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</si>
  <si>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</si>
  <si>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</si>
  <si>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</si>
  <si>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</si>
  <si>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</si>
  <si>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</si>
  <si>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</si>
  <si>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</si>
  <si>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</si>
  <si>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</si>
  <si>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</si>
  <si>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</si>
  <si>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</si>
  <si>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</si>
  <si>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</si>
  <si>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</si>
  <si>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</si>
  <si>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</si>
  <si>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</si>
  <si>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</si>
  <si>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</si>
  <si>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</si>
  <si>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</si>
  <si>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</si>
  <si>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</si>
  <si>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</si>
  <si>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</si>
  <si>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</si>
  <si>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</si>
  <si>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</si>
  <si>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</si>
  <si>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</si>
  <si>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</si>
  <si>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</si>
  <si>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</si>
  <si>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</si>
  <si>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</si>
  <si>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</si>
  <si>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</si>
  <si>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</si>
  <si>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</si>
  <si>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</si>
  <si>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</si>
  <si>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</si>
  <si>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</si>
  <si>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</si>
  <si>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</si>
  <si>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</si>
  <si>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</si>
  <si>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</si>
  <si>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</si>
  <si>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</si>
  <si>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</si>
  <si>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</si>
  <si>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</si>
  <si>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</si>
  <si>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</si>
  <si>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</si>
  <si>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</si>
  <si>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</si>
  <si>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</si>
  <si>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</si>
  <si>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</si>
  <si>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</si>
  <si>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</si>
  <si>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</si>
  <si>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</si>
  <si>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</si>
  <si>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</si>
  <si>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</si>
  <si>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</si>
  <si>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</si>
  <si>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</si>
  <si>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</si>
  <si>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</si>
  <si>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</si>
  <si>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</si>
  <si>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</si>
  <si>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</si>
  <si>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</si>
  <si>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</si>
  <si>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</si>
  <si>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</si>
  <si>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</si>
  <si>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</si>
  <si>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</si>
  <si>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</si>
  <si>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</si>
  <si>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</si>
  <si>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</si>
  <si>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</si>
  <si>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</si>
  <si>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</si>
  <si>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</si>
  <si>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</si>
  <si>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</si>
  <si>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</si>
  <si>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</si>
  <si>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</si>
  <si>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</si>
  <si>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</si>
  <si>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</si>
  <si>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</si>
  <si>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</si>
  <si>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</si>
  <si>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</si>
  <si>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</si>
  <si>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</si>
  <si>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</si>
  <si>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</si>
  <si>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</si>
  <si>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</si>
  <si>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</si>
  <si>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</si>
  <si>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</si>
  <si>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</si>
  <si>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</si>
  <si>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</si>
  <si>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</si>
  <si>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</si>
  <si>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</si>
  <si>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</si>
  <si>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</si>
  <si>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</si>
  <si>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</si>
  <si>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</si>
  <si>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</si>
  <si>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</si>
  <si>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</si>
  <si>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</si>
  <si>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</si>
  <si>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</si>
  <si>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</si>
  <si>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</si>
  <si>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</si>
  <si>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</si>
  <si>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</si>
  <si>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</si>
  <si>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</si>
  <si>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</si>
  <si>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</si>
  <si>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</si>
  <si>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</si>
  <si>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</si>
  <si>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</si>
  <si>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</si>
  <si>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</si>
  <si>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</si>
  <si>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</si>
  <si>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</si>
  <si>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</si>
  <si>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</si>
  <si>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</si>
  <si>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</si>
  <si>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</si>
  <si>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</si>
  <si>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</si>
  <si>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</si>
  <si>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</si>
  <si>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</si>
  <si>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</si>
  <si>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</si>
  <si>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</si>
  <si>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</si>
  <si>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</si>
  <si>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</si>
  <si>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</si>
  <si>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</si>
  <si>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</si>
  <si>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</si>
  <si>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</si>
  <si>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</si>
  <si>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</si>
  <si>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</si>
  <si>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</si>
  <si>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</si>
  <si>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</si>
  <si>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</si>
  <si>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</si>
  <si>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</si>
  <si>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</si>
  <si>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</si>
  <si>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</si>
  <si>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</si>
  <si>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</si>
  <si>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</si>
  <si>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</si>
  <si>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</si>
  <si>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</si>
  <si>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</si>
  <si>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</si>
  <si>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</si>
  <si>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</si>
  <si>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</si>
  <si>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</si>
  <si>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</si>
  <si>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</si>
  <si>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</si>
  <si>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</si>
  <si>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</si>
  <si>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</si>
  <si>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</si>
  <si>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</si>
  <si>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</si>
  <si>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</si>
  <si>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</si>
  <si>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</si>
  <si>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</si>
  <si>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</si>
  <si>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</si>
  <si>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</si>
  <si>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</si>
  <si>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</si>
  <si>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</si>
  <si>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</si>
  <si>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</si>
  <si>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</si>
  <si>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</si>
  <si>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</si>
  <si>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</si>
  <si>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</si>
  <si>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</si>
  <si>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</si>
  <si>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</si>
  <si>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</si>
  <si>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</si>
  <si>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</si>
  <si>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</si>
  <si>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</si>
  <si>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</si>
  <si>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</si>
  <si>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</si>
  <si>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</si>
  <si>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</si>
  <si>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</si>
  <si>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</si>
  <si>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</si>
  <si>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</si>
  <si>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</si>
  <si>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</si>
  <si>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</si>
  <si>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</si>
  <si>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</si>
  <si>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</si>
  <si>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</si>
  <si>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</si>
  <si>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</si>
  <si>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</si>
  <si>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</si>
  <si>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</si>
  <si>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</si>
  <si>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</si>
  <si>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</si>
  <si>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</si>
  <si>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</si>
  <si>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</si>
  <si>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</si>
  <si>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</si>
  <si>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</si>
  <si>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</si>
  <si>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</si>
  <si>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</si>
  <si>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</si>
  <si>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</si>
  <si>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</si>
  <si>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</si>
  <si>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</si>
  <si>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</si>
  <si>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</si>
  <si>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</si>
  <si>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</si>
  <si>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</si>
  <si>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</si>
  <si>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</si>
  <si>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</si>
  <si>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</si>
  <si>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</si>
  <si>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</si>
  <si>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</si>
  <si>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</si>
  <si>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</si>
  <si>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</si>
  <si>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</si>
  <si>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</si>
  <si>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</si>
  <si>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</si>
  <si>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</si>
  <si>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</si>
  <si>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</si>
  <si>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</si>
  <si>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</si>
  <si>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</si>
  <si>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</si>
  <si>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</si>
  <si>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</si>
  <si>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</si>
  <si>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</si>
  <si>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</si>
  <si>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</si>
  <si>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</si>
  <si>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</si>
  <si>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</si>
  <si>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</si>
  <si>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</si>
  <si>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</si>
  <si>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</si>
  <si>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</si>
  <si>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</si>
  <si>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</si>
  <si>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</si>
  <si>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</si>
  <si>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</si>
  <si>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</si>
  <si>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</si>
  <si>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</si>
  <si>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</si>
  <si>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</si>
  <si>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</si>
  <si>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</si>
  <si>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</si>
  <si>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</si>
  <si>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</si>
  <si>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</si>
  <si>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</si>
  <si>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</si>
  <si>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</si>
  <si>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</si>
  <si>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</si>
  <si>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</si>
  <si>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</si>
  <si>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</si>
  <si>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</si>
  <si>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</si>
  <si>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</si>
  <si>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</si>
  <si>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</si>
  <si>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</si>
  <si>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</si>
  <si>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</si>
  <si>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</si>
  <si>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</si>
  <si>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</si>
  <si>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</si>
  <si>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</si>
  <si>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</si>
  <si>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</si>
  <si>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</si>
  <si>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</si>
  <si>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</si>
  <si>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</si>
  <si>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</si>
  <si>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</si>
  <si>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</si>
  <si>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</si>
  <si>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</si>
  <si>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</si>
  <si>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</si>
  <si>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</si>
  <si>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</si>
  <si>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</si>
  <si>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</si>
  <si>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</si>
  <si>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</si>
  <si>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</si>
  <si>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</si>
  <si>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</si>
  <si>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</si>
  <si>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</si>
  <si>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</si>
  <si>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</si>
  <si>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</si>
  <si>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</si>
  <si>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</si>
  <si>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</si>
  <si>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</si>
  <si>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</si>
  <si>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</si>
  <si>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</si>
  <si>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</si>
  <si>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</si>
  <si>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</si>
  <si>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</si>
  <si>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</si>
  <si>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</si>
  <si>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</si>
  <si>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</si>
  <si>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</si>
  <si>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</si>
  <si>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</si>
  <si>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</si>
  <si>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</si>
  <si>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</si>
  <si>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</si>
  <si>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</si>
  <si>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</si>
  <si>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</si>
  <si>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</si>
  <si>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</si>
  <si>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</si>
  <si>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</si>
  <si>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</si>
  <si>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</si>
  <si>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</si>
  <si>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</si>
  <si>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</si>
  <si>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</si>
  <si>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</si>
  <si>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</si>
  <si>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</si>
  <si>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</si>
  <si>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</si>
  <si>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</si>
  <si>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</si>
  <si>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</si>
  <si>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</si>
  <si>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</si>
  <si>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</si>
  <si>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</si>
  <si>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</si>
  <si>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</si>
  <si>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</si>
  <si>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</si>
  <si>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</si>
  <si>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</si>
  <si>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</si>
  <si>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</si>
  <si>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</si>
  <si>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</si>
  <si>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</si>
  <si>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</si>
  <si>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</si>
  <si>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</si>
  <si>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</si>
  <si>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</si>
  <si>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</si>
  <si>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</si>
  <si>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</si>
  <si>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</si>
  <si>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</si>
  <si>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</si>
  <si>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</si>
  <si>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</si>
  <si>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</si>
  <si>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</si>
  <si>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</si>
  <si>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</si>
  <si>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</si>
  <si>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</si>
  <si>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</si>
  <si>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</si>
  <si>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</si>
  <si>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</si>
  <si>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</si>
  <si>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</si>
  <si>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</si>
  <si>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</si>
  <si>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</si>
  <si>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</si>
  <si>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</si>
  <si>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</si>
  <si>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</si>
  <si>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</si>
  <si>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</si>
  <si>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</si>
  <si>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</si>
  <si>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</si>
  <si>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</si>
  <si>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</si>
  <si>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</si>
  <si>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</si>
  <si>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</si>
  <si>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</si>
  <si>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</si>
  <si>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</si>
  <si>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</si>
  <si>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</si>
  <si>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</si>
  <si>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</si>
  <si>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</si>
  <si>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</si>
  <si>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</si>
  <si>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</si>
  <si>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</si>
  <si>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</si>
  <si>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</si>
  <si>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</si>
  <si>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</si>
  <si>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</si>
  <si>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</si>
  <si>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</si>
  <si>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</si>
  <si>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</si>
  <si>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</si>
  <si>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</si>
  <si>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</si>
  <si>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</si>
  <si>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</si>
  <si>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</si>
  <si>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</si>
  <si>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</si>
  <si>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</si>
  <si>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</si>
  <si>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</si>
  <si>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</si>
  <si>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</si>
  <si>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</si>
  <si>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</si>
  <si>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</si>
  <si>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</si>
  <si>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</si>
  <si>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</si>
  <si>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</si>
  <si>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</si>
  <si>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</si>
  <si>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</si>
  <si>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</si>
  <si>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</si>
  <si>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</si>
  <si>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</si>
  <si>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</si>
  <si>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</si>
  <si>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</si>
  <si>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</si>
  <si>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</si>
  <si>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</si>
  <si>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</si>
  <si>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</si>
  <si>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</si>
  <si>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</si>
  <si>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</si>
  <si>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</si>
  <si>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</si>
  <si>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</si>
  <si>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</si>
  <si>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</si>
  <si>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</si>
  <si>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</si>
  <si>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</si>
  <si>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</si>
  <si>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</si>
  <si>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</si>
  <si>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</si>
  <si>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</si>
  <si>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</si>
  <si>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</si>
  <si>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</si>
  <si>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</si>
  <si>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</si>
  <si>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</si>
  <si>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</si>
  <si>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</si>
  <si>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</si>
  <si>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</si>
  <si>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</si>
  <si>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</si>
  <si>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</si>
  <si>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</si>
  <si>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</si>
  <si>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</si>
  <si>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</si>
  <si>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</si>
  <si>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</si>
  <si>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</si>
  <si>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</si>
  <si>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</si>
  <si>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</si>
  <si>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</si>
  <si>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</si>
  <si>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</si>
  <si>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</si>
  <si>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</si>
  <si>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</si>
  <si>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</si>
  <si>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</si>
  <si>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</si>
  <si>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</si>
  <si>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</si>
  <si>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</si>
  <si>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</si>
  <si>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</si>
  <si>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</si>
  <si>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</si>
  <si>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</si>
  <si>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</si>
  <si>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</si>
  <si>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</si>
  <si>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</si>
  <si>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</si>
  <si>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</si>
  <si>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</si>
  <si>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</si>
  <si>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</si>
  <si>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</si>
  <si>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</si>
  <si>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</si>
  <si>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</si>
  <si>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</si>
  <si>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</si>
  <si>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</si>
  <si>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</si>
  <si>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</si>
  <si>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</si>
  <si>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</si>
  <si>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</si>
  <si>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</si>
  <si>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</si>
  <si>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</si>
  <si>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</si>
  <si>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</si>
  <si>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</si>
  <si>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</si>
  <si>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</si>
  <si>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</si>
  <si>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</si>
  <si>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</si>
  <si>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</si>
  <si>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</si>
  <si>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</si>
  <si>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</si>
  <si>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</si>
  <si>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</si>
  <si>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</si>
  <si>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</si>
  <si>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</si>
  <si>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</si>
  <si>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</si>
  <si>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</si>
  <si>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</si>
  <si>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</si>
  <si>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</si>
  <si>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</si>
  <si>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</si>
  <si>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</si>
  <si>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</si>
  <si>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</si>
  <si>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</si>
  <si>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</si>
  <si>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</si>
  <si>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</si>
  <si>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</si>
  <si>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</si>
  <si>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</si>
  <si>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</si>
  <si>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</si>
  <si>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</si>
  <si>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</si>
  <si>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</si>
  <si>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</si>
  <si>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</si>
  <si>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</si>
  <si>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</si>
  <si>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</si>
  <si>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</si>
  <si>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</si>
  <si>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</si>
  <si>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</si>
  <si>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</si>
  <si>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</si>
  <si>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</si>
  <si>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</si>
  <si>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</si>
  <si>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</si>
  <si>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</si>
  <si>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</si>
  <si>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</si>
  <si>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</si>
  <si>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</si>
  <si>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</si>
  <si>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</si>
  <si>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</si>
  <si>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</si>
  <si>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</si>
  <si>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</si>
  <si>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</si>
  <si>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</si>
  <si>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</si>
  <si>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</si>
  <si>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</si>
  <si>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</si>
  <si>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</si>
  <si>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</si>
  <si>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</si>
  <si>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</si>
  <si>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</si>
  <si>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</si>
  <si>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</si>
  <si>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</si>
  <si>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</si>
  <si>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</si>
  <si>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</si>
  <si>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</si>
  <si>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</si>
  <si>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</si>
  <si>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</si>
  <si>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</si>
  <si>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</si>
  <si>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</si>
  <si>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</si>
  <si>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</si>
  <si>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</si>
  <si>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</si>
  <si>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</si>
  <si>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</si>
  <si>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</si>
  <si>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</si>
  <si>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</si>
  <si>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</si>
  <si>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</si>
  <si>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</si>
  <si>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</si>
  <si>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</si>
  <si>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</si>
  <si>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</si>
  <si>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</si>
  <si>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</si>
  <si>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</si>
  <si>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</si>
  <si>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</si>
  <si>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</si>
  <si>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</si>
  <si>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</si>
  <si>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</si>
  <si>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</si>
  <si>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</si>
  <si>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</si>
  <si>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</si>
  <si>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</si>
  <si>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</si>
  <si>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</si>
  <si>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</si>
  <si>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</si>
  <si>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</si>
  <si>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</si>
  <si>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</si>
  <si>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</si>
  <si>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</si>
  <si>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</si>
  <si>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</si>
  <si>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</si>
  <si>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</si>
  <si>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</si>
  <si>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</si>
  <si>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</si>
  <si>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</si>
  <si>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</si>
  <si>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</si>
  <si>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</si>
  <si>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</si>
  <si>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</si>
  <si>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</si>
  <si>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</si>
  <si>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</si>
  <si>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</si>
  <si>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</si>
  <si>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</si>
  <si>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</si>
  <si>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</si>
  <si>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</si>
  <si>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</si>
  <si>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</si>
  <si>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</si>
  <si>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</si>
  <si>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</si>
  <si>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</si>
  <si>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</si>
  <si>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</si>
  <si>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</si>
  <si>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</si>
  <si>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</si>
  <si>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</si>
  <si>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</si>
  <si>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</si>
  <si>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</si>
  <si>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</si>
  <si>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</si>
  <si>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</si>
  <si>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</si>
  <si>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</si>
  <si>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</si>
  <si>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</si>
  <si>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</si>
  <si>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</si>
  <si>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</si>
  <si>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</si>
  <si>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</si>
  <si>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</si>
  <si>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</si>
  <si>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</si>
  <si>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</si>
  <si>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</si>
  <si>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</si>
  <si>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</si>
  <si>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</si>
  <si>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</si>
  <si>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</si>
  <si>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</si>
  <si>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</si>
  <si>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</si>
  <si>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</si>
  <si>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</si>
  <si>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</si>
  <si>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</si>
  <si>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</si>
  <si>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</si>
  <si>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</si>
  <si>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</si>
  <si>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</si>
  <si>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</si>
  <si>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</si>
  <si>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</si>
  <si>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</si>
  <si>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</si>
  <si>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</si>
  <si>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</si>
  <si>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</si>
  <si>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</si>
  <si>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</si>
  <si>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</si>
  <si>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</si>
  <si>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</si>
  <si>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</si>
  <si>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</si>
  <si>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</si>
  <si>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</si>
  <si>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</si>
  <si>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</si>
  <si>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</si>
  <si>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</si>
  <si>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</si>
  <si>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</si>
  <si>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</si>
  <si>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</si>
  <si>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</si>
  <si>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</si>
  <si>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</si>
  <si>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</si>
  <si>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</si>
  <si>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</si>
  <si>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</si>
  <si>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</si>
  <si>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</si>
  <si>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</si>
  <si>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</si>
  <si>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</si>
  <si>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</si>
  <si>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</si>
  <si>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</si>
  <si>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</si>
  <si>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</si>
  <si>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</si>
  <si>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</si>
  <si>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</si>
  <si>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</si>
  <si>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</si>
  <si>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</si>
  <si>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</si>
  <si>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</si>
  <si>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</si>
  <si>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</si>
  <si>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</si>
  <si>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</si>
  <si>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</si>
  <si>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</si>
  <si>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</si>
  <si>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</si>
  <si>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</si>
  <si>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</si>
  <si>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</si>
  <si>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</si>
  <si>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</si>
  <si>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</si>
  <si>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</si>
  <si>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</si>
  <si>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</si>
  <si>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</si>
  <si>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</si>
  <si>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</si>
  <si>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</si>
  <si>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</si>
  <si>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</si>
  <si>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</si>
  <si>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</si>
  <si>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</si>
  <si>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</si>
  <si>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</si>
  <si>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</si>
  <si>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</si>
  <si>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</si>
  <si>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</si>
  <si>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</si>
  <si>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</si>
  <si>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</si>
  <si>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</si>
  <si>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</si>
  <si>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</si>
  <si>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</si>
  <si>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</si>
  <si>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</si>
  <si>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</si>
  <si>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</si>
  <si>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</si>
  <si>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</si>
  <si>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</si>
  <si>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</si>
  <si>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</si>
  <si>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</si>
  <si>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</si>
  <si>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</si>
  <si>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</si>
  <si>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</si>
  <si>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</si>
  <si>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</si>
  <si>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</si>
  <si>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</si>
  <si>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</si>
  <si>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</si>
  <si>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</si>
  <si>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</si>
  <si>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</si>
  <si>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</si>
  <si>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</si>
  <si>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</si>
  <si>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</si>
  <si>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</si>
  <si>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</si>
  <si>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</si>
  <si>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</si>
  <si>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</si>
  <si>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</si>
  <si>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</si>
  <si>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</si>
  <si>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</si>
  <si>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</si>
  <si>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</si>
  <si>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</si>
  <si>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</si>
  <si>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</si>
  <si>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</si>
  <si>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</si>
  <si>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</si>
  <si>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</si>
  <si>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</si>
  <si>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</si>
  <si>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</si>
  <si>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</si>
  <si>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</si>
  <si>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</si>
  <si>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</si>
  <si>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</si>
  <si>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</si>
  <si>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</si>
  <si>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</si>
  <si>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</si>
  <si>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</si>
  <si>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</si>
  <si>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</si>
  <si>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</si>
  <si>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</si>
  <si>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</si>
  <si>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</si>
  <si>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</si>
  <si>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</si>
  <si>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</si>
  <si>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</si>
  <si>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</si>
  <si>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</si>
  <si>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</si>
  <si>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</si>
  <si>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</si>
  <si>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</si>
  <si>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</si>
  <si>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</si>
  <si>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</si>
  <si>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</si>
  <si>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</si>
  <si>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</si>
  <si>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</si>
  <si>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</si>
  <si>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</si>
  <si>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</si>
  <si>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</si>
  <si>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</si>
  <si>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</si>
  <si>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</si>
  <si>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</si>
  <si>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</si>
  <si>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</si>
  <si>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</si>
  <si>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</si>
  <si>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</si>
  <si>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</si>
  <si>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</si>
  <si>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</si>
  <si>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</si>
  <si>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</si>
  <si>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</si>
  <si>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</si>
  <si>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</si>
  <si>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</si>
  <si>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</si>
  <si>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</si>
  <si>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</si>
  <si>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</si>
  <si>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</si>
  <si>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</si>
  <si>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</si>
  <si>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</si>
  <si>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</si>
  <si>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</si>
  <si>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</si>
  <si>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</si>
  <si>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</si>
  <si>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</si>
  <si>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</si>
  <si>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</si>
  <si>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</si>
  <si>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</si>
  <si>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</si>
  <si>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</si>
  <si>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</si>
  <si>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</si>
  <si>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</si>
  <si>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</si>
  <si>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</si>
  <si>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</si>
  <si>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</si>
  <si>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</si>
  <si>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</si>
  <si>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</si>
  <si>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</si>
  <si>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</si>
  <si>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</si>
  <si>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</si>
  <si>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</si>
  <si>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</si>
  <si>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</si>
  <si>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</si>
  <si>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</si>
  <si>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</si>
  <si>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</si>
  <si>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</si>
  <si>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</si>
  <si>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</si>
  <si>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</si>
  <si>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</si>
  <si>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</si>
  <si>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</si>
  <si>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</si>
  <si>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</si>
  <si>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</si>
  <si>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</si>
  <si>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</si>
  <si>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</si>
  <si>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</si>
  <si>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</si>
  <si>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</si>
  <si>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</si>
  <si>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</si>
  <si>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</si>
  <si>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</si>
  <si>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</si>
  <si>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</si>
  <si>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</si>
  <si>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</si>
  <si>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</si>
  <si>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</si>
  <si>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</si>
  <si>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</si>
  <si>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</si>
  <si>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</si>
  <si>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</si>
  <si>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</si>
  <si>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</si>
  <si>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</si>
  <si>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</si>
  <si>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</si>
  <si>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</si>
  <si>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</si>
  <si>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</si>
  <si>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</si>
  <si>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</si>
  <si>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</si>
  <si>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</si>
  <si>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</si>
  <si>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</si>
  <si>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</si>
  <si>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</si>
  <si>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</si>
  <si>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</si>
  <si>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</si>
  <si>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</si>
  <si>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</si>
  <si>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</si>
  <si>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</si>
  <si>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</si>
  <si>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</si>
  <si>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</si>
  <si>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</si>
  <si>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</si>
  <si>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</si>
  <si>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</si>
  <si>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</si>
  <si>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</si>
  <si>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</si>
  <si>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</si>
  <si>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</si>
  <si>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</si>
  <si>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</si>
  <si>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</si>
  <si>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</si>
  <si>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</si>
  <si>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</si>
  <si>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</si>
  <si>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</si>
  <si>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</si>
  <si>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</si>
  <si>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</si>
  <si>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</si>
  <si>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</si>
  <si>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</si>
  <si>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</si>
  <si>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</si>
  <si>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</si>
  <si>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</si>
  <si>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</si>
  <si>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</si>
  <si>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</si>
  <si>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</si>
  <si>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</si>
  <si>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</si>
  <si>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</si>
  <si>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</si>
  <si>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</si>
  <si>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</si>
  <si>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</si>
  <si>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</si>
  <si>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</si>
  <si>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</si>
  <si>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</si>
  <si>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</si>
  <si>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</si>
  <si>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</si>
  <si>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</si>
  <si>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</si>
  <si>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</si>
  <si>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</si>
  <si>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</si>
  <si>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</si>
  <si>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</si>
  <si>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</si>
  <si>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</si>
  <si>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</si>
  <si>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</si>
  <si>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</si>
  <si>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</si>
  <si>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</si>
  <si>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</si>
  <si>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</si>
  <si>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</si>
  <si>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</si>
  <si>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</si>
  <si>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</si>
  <si>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</si>
  <si>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</si>
  <si>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</si>
  <si>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</si>
  <si>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</si>
  <si>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</si>
  <si>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</si>
  <si>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</si>
  <si>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</si>
  <si>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</si>
  <si>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</si>
  <si>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</si>
  <si>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</si>
  <si>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</si>
  <si>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</si>
  <si>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</si>
  <si>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</si>
  <si>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</si>
  <si>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</si>
  <si>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</si>
  <si>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</si>
  <si>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</si>
  <si>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</si>
  <si>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</si>
  <si>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</si>
  <si>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</si>
  <si>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</si>
  <si>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</si>
  <si>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</si>
  <si>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</si>
  <si>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</si>
  <si>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</si>
  <si>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</si>
  <si>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</si>
  <si>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</si>
  <si>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</si>
  <si>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</si>
  <si>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</si>
  <si>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</si>
  <si>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</si>
  <si>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</si>
  <si>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</si>
  <si>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</si>
  <si>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</si>
  <si>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</si>
  <si>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</si>
  <si>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</si>
  <si>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</si>
  <si>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</si>
  <si>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</si>
  <si>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</si>
  <si>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</si>
  <si>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</si>
  <si>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</si>
  <si>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</si>
  <si>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</si>
  <si>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</si>
  <si>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</si>
  <si>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</si>
  <si>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</si>
  <si>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</si>
  <si>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</si>
  <si>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</si>
  <si>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</si>
  <si>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</si>
  <si>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</si>
  <si>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</si>
  <si>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</si>
  <si>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</si>
  <si>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</si>
  <si>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</si>
  <si>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</si>
  <si>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</si>
  <si>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</si>
  <si>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</si>
  <si>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</si>
  <si>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</si>
  <si>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</si>
  <si>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</si>
  <si>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</si>
  <si>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</si>
  <si>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</si>
  <si>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</si>
  <si>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</si>
  <si>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</si>
  <si>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</si>
  <si>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</si>
  <si>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</si>
  <si>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</si>
  <si>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</si>
  <si>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</si>
  <si>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</si>
  <si>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</si>
  <si>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</si>
  <si>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</si>
  <si>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</si>
  <si>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</si>
  <si>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</si>
  <si>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</si>
  <si>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</si>
  <si>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</si>
  <si>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</si>
  <si>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</si>
  <si>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</si>
  <si>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</si>
  <si>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</si>
  <si>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</si>
  <si>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</si>
  <si>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</si>
  <si>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</si>
  <si>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</si>
  <si>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</si>
  <si>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</si>
  <si>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</si>
  <si>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</si>
  <si>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</si>
  <si>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</si>
  <si>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</si>
  <si>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</si>
  <si>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</si>
  <si>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</si>
  <si>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</si>
  <si>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</si>
  <si>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</si>
  <si>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</si>
  <si>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</si>
  <si>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</si>
  <si>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</si>
  <si>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</si>
  <si>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</si>
  <si>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</si>
  <si>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</si>
  <si>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</si>
  <si>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</si>
  <si>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</si>
  <si>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</si>
  <si>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</si>
  <si>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</si>
  <si>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</si>
  <si>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</si>
  <si>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</si>
  <si>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</si>
  <si>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</si>
  <si>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</si>
  <si>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</si>
  <si>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</si>
  <si>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</si>
  <si>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</si>
  <si>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</si>
  <si>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</si>
  <si>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</si>
  <si>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</si>
  <si>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</si>
  <si>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</si>
  <si>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</si>
  <si>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</si>
  <si>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</si>
  <si>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</si>
  <si>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</si>
  <si>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</si>
  <si>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</si>
  <si>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</si>
  <si>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</si>
  <si>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</si>
  <si>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</si>
  <si>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</si>
  <si>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</si>
  <si>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</si>
  <si>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</si>
  <si>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</si>
  <si>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</si>
  <si>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</si>
  <si>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</si>
  <si>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</si>
  <si>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</si>
  <si>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</si>
  <si>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</si>
  <si>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</si>
  <si>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</si>
  <si>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</si>
  <si>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</si>
  <si>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</si>
  <si>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</si>
  <si>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</si>
  <si>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</si>
  <si>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</si>
  <si>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</si>
  <si>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</si>
  <si>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</si>
  <si>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</si>
  <si>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</si>
  <si>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</si>
  <si>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</si>
  <si>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</si>
  <si>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</si>
  <si>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</si>
  <si>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</si>
  <si>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</si>
  <si>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</si>
  <si>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</si>
  <si>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</si>
  <si>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</si>
  <si>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</si>
  <si>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</si>
  <si>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</si>
  <si>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</si>
  <si>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</si>
  <si>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</si>
  <si>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</si>
  <si>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</si>
  <si>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</si>
  <si>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</si>
  <si>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</si>
  <si>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</si>
  <si>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</si>
  <si>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</si>
  <si>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</si>
  <si>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</si>
  <si>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</si>
  <si>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</si>
  <si>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</si>
  <si>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</si>
  <si>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</si>
  <si>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</si>
  <si>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</si>
  <si>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</si>
  <si>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</si>
  <si>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</si>
  <si>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</si>
  <si>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</si>
  <si>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</si>
  <si>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</si>
  <si>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</si>
  <si>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</si>
  <si>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</si>
  <si>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</si>
  <si>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</si>
  <si>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</si>
  <si>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</si>
  <si>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</si>
  <si>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</si>
  <si>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</si>
  <si>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</si>
  <si>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</si>
  <si>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</si>
  <si>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</si>
  <si>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</si>
  <si>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</si>
  <si>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</si>
  <si>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</si>
  <si>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</si>
  <si>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</si>
  <si>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</si>
  <si>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</si>
  <si>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</si>
  <si>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</si>
  <si>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</si>
  <si>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</si>
  <si>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</si>
  <si>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</si>
  <si>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</si>
  <si>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</si>
  <si>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</si>
  <si>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</si>
  <si>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</si>
  <si>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</si>
  <si>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</si>
  <si>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</si>
  <si>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</si>
  <si>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</si>
  <si>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</si>
  <si>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</si>
  <si>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</si>
  <si>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</si>
  <si>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</si>
  <si>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</si>
  <si>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</si>
  <si>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</si>
  <si>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</si>
  <si>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</si>
  <si>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</si>
  <si>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</si>
  <si>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</si>
  <si>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</si>
  <si>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</si>
  <si>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</si>
  <si>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</si>
  <si>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</si>
  <si>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</si>
  <si>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</si>
  <si>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</si>
  <si>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</si>
  <si>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</si>
  <si>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</si>
  <si>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</si>
  <si>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</si>
  <si>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</si>
  <si>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</si>
  <si>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</si>
  <si>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</si>
  <si>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</si>
  <si>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</si>
  <si>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</si>
  <si>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</si>
  <si>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</si>
  <si>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</si>
  <si>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</si>
  <si>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</si>
  <si>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</si>
  <si>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</si>
  <si>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</si>
  <si>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</si>
  <si>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</si>
  <si>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</si>
  <si>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</si>
  <si>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</si>
  <si>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</si>
  <si>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</si>
  <si>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</si>
  <si>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</si>
  <si>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</si>
  <si>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</si>
  <si>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</si>
  <si>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</si>
  <si>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</si>
  <si>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</si>
  <si>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</si>
  <si>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</si>
  <si>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</si>
  <si>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</si>
  <si>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</si>
  <si>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</si>
  <si>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</si>
  <si>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</si>
  <si>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</si>
  <si>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</si>
  <si>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</si>
  <si>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</si>
  <si>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</si>
  <si>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</si>
  <si>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</si>
  <si>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</si>
  <si>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</si>
  <si>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</si>
  <si>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</si>
  <si>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</si>
  <si>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</si>
  <si>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</si>
  <si>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</si>
  <si>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</si>
  <si>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</si>
  <si>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</si>
  <si>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</si>
  <si>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</si>
  <si>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</si>
  <si>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</si>
  <si>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</si>
  <si>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</si>
  <si>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</si>
  <si>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</si>
  <si>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</si>
  <si>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</si>
  <si>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</si>
  <si>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</si>
  <si>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</si>
  <si>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</si>
  <si>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</si>
  <si>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</si>
  <si>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</si>
  <si>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</si>
  <si>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</si>
  <si>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</si>
  <si>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</si>
  <si>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</si>
  <si>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</si>
  <si>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</si>
  <si>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</si>
  <si>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</si>
  <si>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</si>
  <si>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</si>
  <si>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</si>
  <si>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</si>
  <si>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</si>
  <si>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</si>
  <si>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</si>
  <si>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</si>
  <si>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</si>
  <si>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</si>
  <si>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</si>
  <si>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</si>
  <si>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</si>
  <si>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</si>
  <si>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</si>
  <si>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</si>
  <si>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</si>
  <si>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</si>
  <si>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</si>
  <si>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</si>
  <si>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</si>
  <si>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</si>
  <si>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</si>
  <si>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</si>
  <si>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</si>
  <si>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</si>
  <si>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</si>
  <si>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</si>
  <si>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</si>
  <si>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</si>
  <si>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</si>
  <si>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</si>
  <si>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</si>
  <si>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</si>
  <si>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</si>
  <si>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</si>
  <si>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</si>
  <si>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</si>
  <si>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</si>
  <si>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</si>
  <si>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</si>
  <si>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</si>
  <si>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</si>
  <si>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</si>
  <si>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</si>
  <si>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</si>
  <si>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</si>
  <si>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</si>
  <si>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</si>
  <si>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</si>
  <si>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</si>
  <si>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</si>
  <si>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</si>
  <si>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</si>
  <si>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</si>
  <si>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</si>
  <si>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</si>
  <si>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</si>
  <si>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</si>
  <si>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</si>
  <si>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</si>
  <si>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</si>
  <si>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</si>
  <si>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</si>
  <si>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</si>
  <si>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</si>
  <si>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</si>
  <si>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</si>
  <si>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</si>
  <si>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</si>
  <si>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</si>
  <si>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</si>
  <si>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</si>
  <si>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</si>
  <si>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</si>
  <si>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</si>
  <si>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</si>
  <si>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</si>
  <si>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</si>
  <si>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</si>
  <si>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</si>
  <si>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</si>
  <si>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</si>
  <si>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</si>
  <si>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</si>
  <si>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</si>
  <si>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</si>
  <si>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</si>
  <si>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</si>
  <si>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</si>
  <si>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</si>
  <si>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</si>
  <si>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</si>
  <si>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</si>
  <si>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</si>
  <si>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</si>
  <si>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</si>
  <si>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</si>
  <si>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</si>
  <si>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</si>
  <si>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</si>
  <si>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</si>
  <si>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</si>
  <si>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</si>
  <si>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</si>
  <si>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</si>
  <si>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</si>
  <si>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</si>
  <si>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</si>
  <si>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</si>
  <si>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</si>
  <si>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</si>
  <si>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</si>
  <si>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</si>
  <si>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</si>
  <si>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</si>
  <si>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</si>
  <si>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</si>
  <si>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</si>
  <si>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</si>
  <si>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</si>
  <si>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</si>
  <si>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</si>
  <si>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</si>
  <si>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</si>
  <si>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</si>
  <si>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</si>
  <si>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</si>
  <si>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</si>
  <si>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</si>
  <si>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</si>
  <si>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</si>
  <si>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</si>
  <si>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</si>
  <si>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</si>
  <si>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</si>
  <si>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</si>
  <si>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</si>
  <si>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</si>
  <si>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</si>
  <si>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</si>
  <si>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</si>
  <si>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</si>
  <si>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</si>
  <si>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</si>
  <si>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</si>
  <si>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</si>
  <si>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</si>
  <si>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</si>
  <si>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</si>
  <si>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</si>
  <si>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</si>
  <si>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</si>
  <si>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</si>
  <si>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</si>
  <si>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</si>
  <si>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</si>
  <si>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</si>
  <si>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</si>
  <si>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</si>
  <si>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</si>
  <si>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</si>
  <si>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</si>
  <si>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</si>
  <si>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</si>
  <si>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</si>
  <si>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</si>
  <si>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</si>
  <si>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</si>
  <si>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</si>
  <si>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</si>
  <si>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</si>
  <si>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</si>
  <si>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</si>
  <si>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</si>
  <si>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</si>
  <si>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</si>
  <si>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</si>
  <si>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</si>
  <si>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</si>
  <si>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</si>
  <si>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</si>
  <si>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</si>
  <si>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</si>
  <si>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</si>
  <si>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</si>
  <si>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</si>
  <si>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</si>
  <si>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</si>
  <si>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</si>
  <si>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</si>
  <si>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</si>
  <si>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</si>
  <si>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</si>
  <si>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</si>
  <si>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</si>
  <si>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</si>
  <si>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</si>
  <si>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</si>
  <si>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</si>
  <si>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</si>
  <si>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</si>
  <si>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</si>
  <si>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</si>
  <si>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</si>
  <si>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</si>
  <si>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</si>
  <si>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</si>
  <si>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</si>
  <si>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</si>
  <si>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</si>
  <si>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</si>
  <si>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</si>
  <si>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</si>
  <si>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</si>
  <si>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</si>
  <si>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</si>
  <si>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</si>
  <si>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</si>
  <si>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</si>
  <si>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</si>
  <si>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</si>
  <si>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</si>
  <si>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</si>
  <si>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</si>
  <si>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</si>
  <si>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</si>
  <si>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</si>
  <si>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</si>
  <si>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</si>
  <si>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</si>
  <si>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</si>
  <si>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</si>
  <si>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</si>
  <si>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</si>
  <si>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</si>
  <si>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</si>
  <si>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</si>
  <si>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</si>
  <si>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</si>
  <si>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</si>
  <si>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</si>
  <si>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</si>
  <si>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</si>
  <si>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</si>
  <si>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</si>
  <si>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</si>
  <si>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</si>
  <si>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</si>
  <si>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</si>
  <si>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</si>
  <si>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</si>
  <si>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</si>
  <si>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</si>
  <si>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</si>
  <si>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</si>
  <si>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</si>
  <si>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</si>
  <si>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</si>
  <si>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</si>
  <si>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</si>
  <si>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</si>
  <si>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</si>
  <si>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</si>
  <si>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</si>
  <si>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</si>
  <si>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</si>
  <si>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</si>
  <si>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</si>
  <si>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</si>
  <si>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</si>
  <si>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</si>
  <si>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</si>
  <si>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</si>
  <si>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</si>
  <si>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</si>
  <si>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</si>
  <si>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</si>
  <si>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</si>
  <si>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</si>
  <si>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</si>
  <si>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</si>
  <si>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</si>
  <si>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</si>
  <si>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</si>
  <si>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</si>
  <si>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</si>
  <si>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</si>
  <si>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</si>
  <si>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</si>
  <si>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</si>
  <si>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</si>
  <si>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</si>
  <si>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</si>
  <si>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</si>
  <si>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</si>
  <si>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</si>
  <si>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</si>
  <si>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</si>
  <si>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</si>
  <si>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</si>
  <si>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</si>
  <si>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</si>
  <si>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</si>
  <si>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</si>
  <si>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</si>
  <si>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</si>
  <si>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</si>
  <si>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</si>
  <si>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</si>
  <si>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</si>
  <si>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</si>
  <si>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</si>
  <si>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</si>
  <si>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</si>
  <si>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</si>
  <si>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</si>
  <si>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</si>
  <si>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</si>
  <si>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</si>
  <si>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</si>
  <si>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</si>
  <si>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</si>
  <si>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</si>
  <si>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</si>
  <si>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</si>
  <si>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</si>
  <si>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</si>
  <si>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</si>
  <si>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</si>
  <si>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</si>
  <si>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</si>
  <si>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</si>
  <si>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</si>
  <si>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</si>
  <si>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</si>
  <si>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</si>
  <si>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</si>
  <si>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</si>
  <si>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</si>
  <si>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</si>
  <si>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</si>
  <si>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</si>
  <si>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</si>
  <si>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</si>
  <si>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</si>
  <si>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</si>
  <si>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</si>
  <si>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</si>
  <si>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</si>
  <si>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</si>
  <si>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</si>
  <si>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</si>
  <si>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</si>
  <si>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</si>
  <si>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</si>
  <si>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</si>
  <si>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</si>
  <si>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</si>
  <si>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</si>
  <si>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</si>
  <si>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</si>
  <si>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</si>
  <si>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</si>
  <si>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</si>
  <si>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</si>
  <si>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</si>
  <si>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</si>
  <si>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</si>
  <si>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</si>
  <si>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</si>
  <si>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</si>
  <si>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</si>
  <si>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</si>
  <si>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</si>
  <si>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</si>
  <si>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</si>
  <si>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</si>
  <si>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</si>
  <si>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</si>
  <si>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</si>
  <si>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</si>
  <si>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</si>
  <si>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</si>
  <si>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</si>
  <si>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</si>
  <si>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</si>
  <si>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</si>
  <si>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</si>
  <si>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</si>
  <si>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</si>
  <si>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</si>
  <si>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</si>
  <si>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</si>
  <si>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</si>
  <si>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</si>
  <si>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</si>
  <si>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</si>
  <si>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</si>
  <si>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</si>
  <si>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</si>
  <si>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</si>
  <si>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</si>
  <si>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</si>
  <si>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</si>
  <si>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</si>
  <si>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</si>
  <si>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</si>
  <si>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</si>
  <si>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</si>
  <si>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</si>
  <si>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</si>
  <si>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</si>
  <si>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</si>
  <si>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</si>
  <si>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</si>
  <si>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</si>
  <si>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</si>
  <si>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</si>
  <si>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</si>
  <si>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</si>
  <si>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</si>
  <si>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</si>
  <si>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</si>
  <si>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</si>
  <si>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</si>
  <si>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</si>
  <si>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</si>
  <si>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</si>
  <si>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</si>
  <si>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</si>
  <si>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</si>
  <si>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</si>
  <si>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</si>
  <si>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</si>
  <si>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</si>
  <si>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</si>
  <si>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</si>
  <si>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</si>
  <si>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</si>
  <si>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</si>
  <si>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</si>
  <si>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</si>
  <si>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</si>
  <si>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</si>
  <si>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</si>
  <si>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</si>
  <si>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</si>
  <si>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</si>
  <si>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</si>
  <si>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</si>
  <si>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</si>
  <si>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</si>
  <si>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</si>
  <si>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</si>
  <si>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</si>
  <si>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</si>
  <si>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</si>
  <si>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</si>
  <si>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</si>
  <si>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</si>
  <si>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</si>
  <si>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</si>
  <si>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</si>
  <si>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</si>
  <si>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</si>
  <si>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</si>
  <si>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</si>
  <si>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</si>
  <si>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</si>
  <si>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</si>
  <si>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</si>
  <si>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</si>
  <si>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</si>
  <si>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</si>
  <si>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</si>
  <si>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</si>
  <si>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</si>
  <si>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</si>
  <si>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</si>
  <si>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</si>
  <si>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</si>
  <si>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</si>
  <si>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</si>
  <si>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</si>
  <si>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</si>
  <si>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</si>
  <si>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</si>
  <si>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</si>
  <si>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</si>
  <si>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</si>
  <si>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</si>
  <si>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</si>
  <si>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</si>
  <si>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</si>
  <si>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</si>
  <si>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</si>
  <si>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</si>
  <si>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</si>
  <si>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</si>
  <si>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</si>
  <si>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</si>
  <si>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</si>
  <si>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</si>
  <si>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</si>
  <si>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</si>
  <si>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</si>
  <si>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</si>
  <si>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</si>
  <si>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</si>
  <si>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</si>
  <si>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</si>
  <si>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</si>
  <si>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</si>
  <si>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</si>
  <si>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</si>
  <si>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</si>
  <si>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</si>
  <si>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</si>
  <si>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</si>
  <si>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</si>
  <si>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</si>
  <si>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</si>
  <si>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</si>
  <si>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</si>
  <si>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</si>
  <si>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</si>
  <si>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</si>
  <si>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</si>
  <si>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</si>
  <si>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</si>
  <si>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</si>
  <si>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</si>
  <si>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</si>
  <si>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</si>
  <si>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</si>
  <si>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</si>
  <si>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</si>
  <si>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</si>
  <si>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</si>
  <si>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</si>
  <si>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</si>
  <si>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</si>
  <si>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</si>
  <si>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</si>
  <si>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</si>
  <si>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</si>
  <si>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</si>
  <si>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</si>
  <si>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</si>
  <si>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</si>
  <si>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</si>
  <si>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</si>
  <si>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</si>
  <si>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</si>
  <si>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</si>
  <si>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</si>
  <si>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</si>
  <si>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</si>
  <si>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</si>
  <si>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</si>
  <si>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</si>
  <si>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</si>
  <si>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</si>
  <si>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</si>
  <si>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</si>
  <si>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</si>
  <si>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</si>
  <si>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</si>
  <si>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</si>
  <si>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</si>
  <si>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</si>
  <si>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</si>
  <si>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</si>
  <si>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</si>
  <si>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</si>
  <si>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</si>
  <si>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</si>
  <si>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</si>
  <si>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</si>
  <si>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</si>
  <si>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</si>
  <si>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</si>
  <si>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</si>
  <si>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</si>
  <si>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</si>
  <si>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</si>
  <si>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</si>
  <si>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</si>
  <si>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</si>
  <si>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</si>
  <si>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</si>
  <si>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</si>
  <si>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</si>
  <si>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</si>
  <si>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</si>
  <si>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</si>
  <si>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</si>
  <si>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</si>
  <si>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</si>
  <si>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</si>
  <si>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</si>
  <si>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</si>
  <si>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</si>
  <si>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</si>
  <si>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</si>
  <si>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</si>
  <si>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</si>
  <si>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</si>
  <si>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</si>
  <si>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</si>
  <si>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</si>
  <si>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</si>
  <si>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</si>
  <si>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</si>
  <si>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</si>
  <si>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</si>
  <si>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</si>
  <si>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</si>
  <si>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</si>
  <si>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</si>
  <si>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</si>
  <si>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</si>
  <si>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</si>
  <si>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</si>
  <si>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</si>
  <si>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</si>
  <si>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</si>
  <si>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</si>
  <si>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</si>
  <si>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</si>
  <si>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</si>
  <si>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</si>
  <si>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</si>
  <si>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</si>
  <si>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</si>
  <si>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</si>
  <si>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</si>
  <si>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</si>
  <si>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</si>
  <si>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</si>
  <si>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</si>
  <si>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</si>
  <si>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</si>
  <si>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</si>
  <si>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</si>
  <si>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</si>
  <si>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</si>
  <si>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</si>
  <si>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</si>
  <si>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</si>
  <si>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</si>
  <si>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</si>
  <si>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</si>
  <si>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</si>
  <si>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</si>
  <si>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</si>
  <si>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</si>
  <si>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</si>
  <si>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</si>
  <si>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</si>
  <si>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</si>
  <si>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</si>
  <si>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</si>
  <si>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</si>
  <si>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</si>
  <si>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</si>
  <si>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</si>
  <si>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</si>
  <si>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</si>
  <si>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</si>
  <si>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</si>
  <si>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</si>
  <si>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</si>
  <si>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</si>
  <si>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</si>
  <si>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</si>
  <si>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</si>
  <si>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</si>
  <si>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</si>
  <si>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</si>
  <si>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</si>
  <si>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</si>
  <si>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</si>
  <si>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</si>
  <si>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</si>
  <si>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</si>
  <si>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</si>
  <si>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</si>
  <si>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</si>
  <si>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</si>
  <si>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</si>
  <si>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</si>
  <si>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</si>
  <si>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</si>
  <si>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</si>
  <si>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</si>
  <si>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</si>
  <si>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</si>
  <si>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</si>
  <si>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</si>
  <si>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</si>
  <si>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</si>
  <si>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</si>
  <si>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</si>
  <si>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</si>
  <si>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</si>
  <si>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</si>
  <si>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</si>
  <si>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</si>
  <si>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</si>
  <si>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</si>
  <si>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</si>
  <si>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</si>
  <si>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</si>
  <si>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</si>
  <si>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</si>
  <si>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</si>
  <si>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</si>
  <si>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</si>
  <si>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</si>
  <si>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</si>
  <si>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</si>
  <si>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</si>
  <si>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</si>
  <si>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</si>
  <si>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</si>
  <si>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</si>
  <si>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</si>
  <si>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</si>
  <si>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</si>
  <si>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</si>
  <si>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</si>
  <si>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</si>
  <si>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</si>
  <si>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</si>
  <si>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</si>
  <si>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</si>
  <si>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</si>
  <si>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</si>
  <si>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</si>
  <si>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</si>
  <si>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</si>
  <si>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</si>
  <si>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</si>
  <si>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</si>
  <si>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</si>
  <si>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</si>
  <si>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</si>
  <si>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</si>
  <si>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</si>
  <si>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</si>
  <si>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</si>
  <si>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</si>
  <si>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</si>
  <si>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</si>
  <si>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</si>
  <si>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</si>
  <si>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</si>
  <si>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</si>
  <si>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</si>
  <si>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</si>
  <si>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</si>
  <si>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</si>
  <si>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</si>
  <si>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</si>
  <si>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</si>
  <si>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</si>
  <si>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</si>
  <si>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</si>
  <si>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</si>
  <si>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</si>
  <si>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</si>
  <si>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</si>
  <si>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</si>
  <si>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</si>
  <si>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</si>
  <si>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</si>
  <si>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</si>
  <si>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</si>
  <si>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</si>
  <si>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</si>
  <si>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</si>
  <si>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</si>
  <si>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</si>
  <si>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</si>
  <si>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</si>
  <si>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</si>
  <si>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</si>
  <si>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</si>
  <si>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</si>
  <si>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</si>
  <si>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</si>
  <si>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</si>
  <si>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</si>
  <si>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</si>
  <si>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</si>
  <si>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</si>
  <si>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</si>
  <si>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</si>
  <si>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</si>
  <si>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</si>
  <si>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</si>
  <si>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</si>
  <si>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</si>
  <si>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</si>
  <si>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</si>
  <si>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</si>
  <si>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</si>
  <si>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</si>
  <si>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</si>
  <si>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</si>
  <si>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</si>
  <si>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</si>
  <si>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</si>
  <si>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</si>
  <si>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</si>
  <si>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</si>
  <si>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</si>
  <si>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</si>
  <si>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</si>
  <si>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</si>
  <si>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</si>
  <si>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</si>
  <si>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</si>
  <si>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</si>
  <si>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</si>
  <si>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</si>
  <si>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</si>
  <si>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</si>
  <si>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</si>
  <si>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</si>
  <si>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</si>
  <si>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</si>
  <si>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</si>
  <si>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</si>
  <si>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</si>
  <si>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</si>
  <si>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</si>
  <si>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</si>
  <si>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</si>
  <si>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</si>
  <si>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</si>
  <si>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</si>
  <si>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</si>
  <si>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</si>
  <si>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</si>
  <si>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</si>
  <si>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</si>
  <si>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</si>
  <si>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</si>
  <si>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</si>
  <si>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</si>
  <si>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</si>
  <si>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</si>
  <si>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</si>
  <si>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</si>
  <si>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</si>
  <si>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</si>
  <si>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</si>
  <si>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</si>
  <si>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</si>
  <si>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</si>
  <si>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</si>
  <si>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</si>
  <si>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</si>
  <si>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</si>
  <si>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</si>
  <si>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</si>
  <si>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</si>
  <si>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</si>
  <si>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</si>
  <si>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</si>
  <si>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</si>
  <si>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</si>
  <si>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</si>
  <si>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</si>
  <si>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</si>
  <si>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</si>
  <si>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</si>
  <si>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</si>
  <si>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</si>
  <si>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</si>
  <si>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</si>
  <si>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</si>
  <si>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</si>
  <si>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</si>
  <si>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</si>
  <si>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</si>
  <si>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</si>
  <si>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</si>
  <si>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</si>
  <si>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</si>
  <si>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</si>
  <si>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</si>
  <si>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</si>
  <si>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</si>
  <si>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</si>
  <si>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</si>
  <si>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</si>
  <si>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</si>
  <si>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</si>
  <si>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</si>
  <si>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</si>
  <si>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</si>
  <si>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</si>
  <si>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</si>
  <si>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</si>
  <si>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</si>
  <si>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</si>
  <si>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</si>
  <si>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</si>
  <si>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</si>
  <si>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</si>
  <si>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</si>
  <si>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</si>
  <si>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</si>
  <si>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</si>
  <si>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</si>
  <si>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</si>
  <si>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</si>
  <si>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</si>
  <si>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</si>
  <si>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</si>
  <si>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</si>
  <si>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</si>
  <si>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</si>
  <si>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</si>
  <si>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</si>
  <si>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</si>
  <si>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</si>
  <si>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</si>
  <si>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</si>
  <si>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</si>
  <si>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</si>
  <si>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</si>
  <si>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</si>
  <si>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</si>
  <si>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</si>
  <si>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</si>
  <si>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</si>
  <si>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</si>
  <si>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</si>
  <si>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</si>
  <si>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</si>
  <si>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</si>
  <si>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</si>
  <si>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</si>
  <si>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</si>
  <si>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</si>
  <si>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</si>
  <si>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</si>
  <si>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</si>
  <si>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</si>
  <si>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</si>
  <si>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</si>
  <si>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</si>
  <si>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</si>
  <si>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</si>
  <si>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</si>
  <si>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</si>
  <si>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</si>
  <si>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</si>
  <si>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</si>
  <si>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</si>
  <si>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</si>
  <si>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</si>
  <si>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</si>
  <si>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</si>
  <si>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</si>
  <si>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</si>
  <si>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</si>
  <si>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</si>
  <si>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</si>
  <si>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</si>
  <si>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</si>
  <si>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</si>
  <si>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</si>
  <si>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</si>
  <si>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</si>
  <si>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</si>
  <si>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</si>
  <si>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</si>
  <si>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</si>
  <si>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</si>
  <si>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</si>
  <si>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</si>
  <si>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</si>
  <si>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</si>
  <si>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</si>
  <si>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</si>
  <si>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</si>
  <si>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</si>
  <si>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</si>
  <si>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</si>
  <si>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</si>
  <si>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</si>
  <si>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</si>
  <si>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</si>
  <si>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</si>
  <si>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</si>
  <si>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</si>
  <si>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</si>
  <si>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</si>
  <si>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</si>
  <si>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</si>
  <si>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</si>
  <si>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</si>
  <si>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</si>
  <si>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</si>
  <si>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</si>
  <si>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</si>
  <si>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</si>
  <si>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</si>
  <si>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</si>
  <si>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</si>
  <si>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</si>
  <si>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</si>
  <si>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</si>
  <si>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</si>
  <si>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</si>
  <si>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</si>
  <si>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</si>
  <si>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</si>
  <si>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</si>
  <si>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</si>
  <si>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</si>
  <si>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</si>
  <si>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</si>
  <si>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</si>
  <si>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</si>
  <si>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</si>
  <si>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</si>
  <si>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</si>
  <si>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</si>
  <si>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</si>
  <si>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</si>
  <si>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</si>
  <si>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</si>
  <si>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</si>
  <si>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</si>
  <si>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</si>
  <si>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</si>
  <si>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</si>
  <si>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</si>
  <si>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</si>
  <si>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</si>
  <si>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</si>
  <si>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</si>
  <si>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</si>
  <si>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</si>
  <si>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</si>
  <si>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</si>
  <si>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</si>
  <si>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</si>
  <si>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</si>
  <si>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</si>
  <si>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</si>
  <si>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</si>
  <si>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</si>
  <si>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</si>
  <si>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</si>
  <si>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</si>
  <si>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</si>
  <si>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</si>
  <si>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</si>
  <si>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</si>
  <si>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</si>
  <si>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</si>
  <si>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</si>
  <si>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</si>
  <si>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</si>
  <si>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</si>
  <si>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</si>
  <si>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</si>
  <si>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</si>
  <si>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</si>
  <si>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</si>
  <si>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</si>
  <si>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</si>
  <si>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</si>
  <si>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</si>
  <si>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</si>
  <si>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</si>
  <si>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</si>
  <si>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</si>
  <si>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</si>
  <si>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</si>
  <si>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</si>
  <si>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</si>
  <si>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</si>
  <si>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</si>
  <si>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</si>
  <si>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</si>
  <si>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</si>
  <si>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</si>
  <si>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</si>
  <si>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</si>
  <si>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</si>
  <si>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</si>
  <si>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</si>
  <si>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</si>
  <si>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</si>
  <si>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</si>
  <si>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</si>
  <si>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</si>
  <si>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</si>
  <si>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</si>
  <si>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</si>
  <si>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</si>
  <si>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</si>
  <si>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</si>
  <si>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</si>
  <si>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</si>
  <si>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</si>
  <si>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</si>
  <si>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</si>
  <si>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</si>
  <si>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</si>
  <si>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</si>
  <si>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</si>
  <si>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</si>
  <si>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</si>
  <si>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</si>
  <si>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</si>
  <si>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</si>
  <si>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</si>
  <si>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</si>
  <si>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</si>
  <si>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</si>
  <si>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</si>
  <si>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</si>
  <si>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</si>
  <si>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</si>
  <si>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</si>
  <si>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</si>
  <si>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</si>
  <si>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</si>
  <si>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</si>
  <si>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</si>
  <si>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</si>
  <si>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</si>
  <si>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</si>
  <si>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</si>
  <si>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</si>
  <si>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</si>
  <si>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</si>
  <si>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</si>
  <si>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</si>
  <si>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</si>
  <si>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</si>
  <si>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</si>
  <si>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</si>
  <si>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</si>
  <si>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</si>
  <si>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</si>
  <si>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</si>
  <si>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</si>
  <si>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</si>
  <si>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</si>
  <si>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</si>
  <si>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</si>
  <si>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</si>
  <si>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</si>
  <si>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</si>
  <si>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</si>
  <si>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</si>
  <si>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</si>
  <si>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</si>
  <si>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</si>
  <si>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</si>
  <si>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</si>
  <si>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</si>
  <si>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</si>
  <si>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</si>
  <si>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</si>
  <si>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</si>
  <si>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</si>
  <si>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</si>
  <si>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</si>
  <si>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</si>
  <si>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</si>
  <si>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</si>
  <si>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</si>
  <si>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</si>
  <si>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</si>
  <si>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</si>
  <si>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</si>
  <si>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</si>
  <si>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</si>
  <si>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</si>
  <si>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</si>
  <si>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</si>
  <si>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</si>
  <si>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</si>
  <si>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</si>
  <si>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</si>
  <si>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</si>
  <si>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</si>
  <si>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</si>
  <si>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</si>
  <si>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</si>
  <si>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</si>
  <si>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</si>
  <si>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</si>
  <si>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</si>
  <si>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</si>
  <si>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</si>
  <si>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</si>
  <si>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</si>
  <si>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</si>
  <si>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</si>
  <si>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</si>
  <si>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</si>
  <si>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</si>
  <si>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</si>
  <si>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</si>
  <si>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</si>
  <si>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</si>
  <si>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</si>
  <si>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</si>
  <si>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</si>
  <si>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</si>
  <si>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</si>
  <si>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</si>
  <si>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</si>
  <si>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</si>
  <si>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</si>
  <si>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</si>
  <si>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</si>
  <si>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</si>
  <si>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</si>
  <si>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</si>
  <si>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</si>
  <si>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</si>
  <si>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</si>
  <si>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</si>
  <si>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</si>
  <si>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</si>
  <si>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</si>
  <si>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</si>
  <si>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</si>
  <si>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</si>
  <si>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</si>
  <si>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</si>
  <si>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</si>
  <si>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</si>
  <si>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</si>
  <si>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</si>
  <si>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</si>
  <si>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</si>
  <si>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</si>
  <si>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</si>
  <si>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</si>
  <si>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</si>
  <si>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</si>
  <si>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</si>
  <si>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</si>
  <si>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</si>
  <si>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</si>
  <si>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</si>
  <si>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</si>
  <si>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</si>
  <si>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</si>
  <si>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</si>
  <si>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</si>
  <si>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</si>
  <si>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</si>
  <si>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</si>
  <si>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</si>
  <si>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</si>
  <si>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</si>
  <si>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</si>
  <si>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</si>
  <si>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</si>
  <si>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</si>
  <si>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</si>
  <si>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</si>
  <si>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</si>
  <si>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</si>
  <si>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</si>
  <si>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</si>
  <si>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</si>
  <si>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</si>
  <si>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</si>
  <si>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</si>
  <si>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</si>
  <si>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</si>
  <si>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</si>
  <si>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</si>
  <si>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</si>
  <si>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</si>
  <si>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</si>
  <si>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</si>
  <si>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</si>
  <si>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</si>
  <si>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</si>
  <si>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</si>
  <si>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</si>
  <si>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</si>
  <si>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</si>
  <si>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</si>
  <si>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</si>
  <si>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</si>
  <si>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</si>
  <si>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</si>
  <si>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</si>
  <si>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</si>
  <si>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</si>
  <si>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</si>
  <si>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</si>
  <si>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</si>
  <si>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</si>
  <si>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</si>
  <si>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</si>
  <si>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</si>
  <si>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</si>
  <si>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</si>
  <si>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</si>
  <si>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</si>
  <si>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</si>
  <si>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</si>
  <si>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</si>
  <si>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</si>
  <si>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</si>
  <si>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</si>
  <si>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</si>
  <si>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</si>
  <si>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</si>
  <si>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</si>
  <si>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</si>
  <si>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</si>
  <si>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</si>
  <si>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</si>
  <si>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</si>
  <si>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</si>
  <si>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</si>
  <si>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</si>
  <si>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</si>
  <si>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</si>
  <si>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</si>
  <si>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</si>
  <si>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</si>
  <si>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</si>
  <si>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</si>
  <si>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</si>
  <si>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</si>
  <si>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</si>
  <si>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</si>
  <si>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</si>
  <si>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</si>
  <si>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</si>
  <si>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</si>
  <si>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</si>
  <si>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</si>
  <si>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</si>
  <si>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</si>
  <si>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</si>
  <si>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</si>
  <si>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</si>
  <si>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</si>
  <si>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</si>
  <si>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</si>
  <si>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</si>
  <si>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</si>
  <si>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</si>
  <si>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</si>
  <si>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</si>
  <si>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</si>
  <si>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</si>
  <si>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</si>
  <si>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</si>
  <si>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</si>
  <si>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</si>
  <si>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</si>
  <si>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</si>
  <si>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</si>
  <si>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</si>
  <si>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</si>
  <si>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</si>
  <si>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</si>
  <si>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</si>
  <si>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</si>
  <si>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</si>
  <si>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</si>
  <si>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</si>
  <si>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</si>
  <si>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</si>
  <si>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</si>
  <si>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</si>
  <si>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</si>
  <si>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</si>
  <si>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</si>
  <si>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</si>
  <si>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</si>
  <si>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</si>
  <si>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</si>
  <si>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</si>
  <si>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</si>
  <si>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</si>
  <si>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</si>
  <si>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</si>
  <si>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</si>
  <si>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</si>
  <si>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</si>
  <si>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</si>
  <si>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</si>
  <si>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</si>
  <si>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</si>
  <si>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</si>
  <si>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</si>
  <si>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</si>
  <si>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</si>
  <si>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</si>
  <si>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</si>
  <si>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</si>
  <si>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</si>
  <si>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</si>
  <si>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</si>
  <si>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</si>
  <si>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</si>
  <si>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</si>
  <si>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</si>
  <si>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</si>
  <si>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</si>
  <si>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</si>
  <si>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</si>
  <si>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</si>
  <si>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</si>
  <si>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</si>
  <si>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</si>
  <si>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</si>
  <si>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</si>
  <si>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</si>
  <si>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</si>
  <si>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</si>
  <si>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</si>
  <si>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</si>
  <si>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</si>
  <si>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</si>
  <si>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</si>
  <si>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</si>
  <si>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</si>
  <si>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</si>
  <si>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</si>
  <si>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</si>
  <si>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</si>
  <si>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</si>
  <si>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</si>
  <si>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</si>
  <si>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</si>
  <si>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</si>
  <si>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</si>
  <si>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</si>
  <si>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</si>
  <si>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</si>
  <si>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</si>
  <si>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</si>
  <si>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</si>
  <si>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</si>
  <si>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</si>
  <si>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</si>
  <si>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</si>
  <si>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</si>
  <si>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</si>
  <si>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</si>
  <si>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</si>
  <si>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</si>
  <si>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</si>
  <si>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</si>
  <si>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</si>
  <si>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</si>
  <si>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</si>
  <si>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</si>
  <si>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</si>
  <si>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</si>
  <si>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</si>
  <si>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</si>
  <si>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</si>
  <si>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</si>
  <si>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</si>
  <si>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</si>
  <si>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</si>
  <si>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</si>
  <si>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</si>
  <si>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</si>
  <si>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</si>
  <si>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</si>
  <si>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</si>
  <si>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</si>
  <si>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</si>
  <si>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</si>
  <si>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</si>
  <si>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</si>
  <si>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</si>
  <si>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</si>
  <si>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</si>
  <si>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</si>
  <si>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</si>
  <si>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</si>
  <si>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</si>
  <si>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</si>
  <si>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</si>
  <si>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</si>
  <si>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</si>
  <si>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</si>
  <si>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</si>
  <si>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</si>
  <si>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</si>
  <si>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</si>
  <si>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</si>
  <si>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</si>
  <si>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</si>
  <si>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</si>
  <si>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</si>
  <si>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</si>
  <si>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</si>
  <si>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</si>
  <si>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</si>
  <si>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</si>
  <si>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</si>
  <si>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</si>
  <si>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</si>
  <si>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</si>
  <si>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</si>
  <si>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</si>
  <si>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</si>
  <si>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</si>
  <si>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</si>
  <si>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</si>
  <si>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</si>
  <si>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</si>
  <si>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</si>
  <si>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</si>
  <si>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</si>
  <si>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</si>
  <si>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</si>
  <si>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</si>
  <si>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</si>
  <si>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</si>
  <si>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</si>
  <si>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</si>
  <si>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</si>
  <si>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</si>
  <si>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</si>
  <si>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</si>
  <si>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</si>
  <si>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</si>
  <si>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</si>
  <si>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</si>
  <si>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</si>
  <si>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</si>
  <si>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</si>
  <si>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</si>
  <si>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</si>
  <si>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</si>
  <si>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</si>
  <si>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</si>
  <si>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</si>
  <si>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</si>
  <si>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</si>
  <si>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</si>
  <si>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</si>
  <si>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</si>
  <si>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</si>
  <si>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</si>
  <si>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</si>
  <si>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</si>
  <si>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</si>
  <si>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</si>
  <si>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</si>
  <si>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</si>
  <si>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</si>
  <si>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</si>
  <si>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</si>
  <si>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</si>
  <si>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</si>
  <si>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</si>
  <si>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</si>
  <si>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</si>
  <si>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</si>
  <si>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</si>
  <si>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</si>
  <si>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</si>
  <si>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</si>
  <si>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</si>
  <si>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</si>
  <si>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</si>
  <si>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</si>
  <si>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</si>
  <si>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</si>
  <si>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</si>
  <si>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</si>
  <si>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</si>
  <si>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</si>
  <si>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</si>
  <si>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</si>
  <si>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</si>
  <si>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</si>
  <si>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</si>
  <si>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</si>
  <si>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</si>
  <si>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</si>
  <si>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</si>
  <si>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</si>
  <si>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</si>
  <si>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</si>
  <si>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</si>
  <si>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</si>
  <si>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</si>
  <si>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</si>
  <si>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</si>
  <si>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</si>
  <si>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</si>
  <si>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</si>
  <si>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</si>
  <si>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</si>
  <si>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</si>
  <si>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</si>
  <si>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</si>
  <si>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</si>
  <si>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</si>
  <si>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</si>
  <si>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</si>
  <si>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</si>
  <si>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</si>
  <si>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</si>
  <si>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</si>
  <si>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</si>
  <si>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</si>
  <si>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</si>
  <si>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</si>
  <si>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</si>
  <si>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</si>
  <si>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</si>
  <si>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</si>
  <si>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</si>
  <si>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</si>
  <si>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</si>
  <si>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</si>
  <si>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</si>
  <si>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</si>
  <si>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</si>
  <si>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</si>
  <si>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</si>
  <si>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</si>
  <si>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</si>
  <si>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</si>
  <si>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</si>
  <si>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</si>
  <si>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</si>
  <si>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</si>
  <si>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</si>
  <si>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</si>
  <si>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</si>
  <si>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</si>
  <si>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</si>
  <si>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</si>
  <si>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</si>
  <si>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</si>
  <si>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</si>
  <si>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</si>
  <si>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</si>
  <si>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</si>
  <si>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</si>
  <si>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</si>
  <si>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</si>
  <si>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</si>
  <si>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</si>
  <si>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</si>
  <si>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</si>
  <si>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</si>
  <si>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</si>
  <si>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</si>
  <si>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</si>
  <si>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</si>
  <si>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</si>
  <si>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</si>
  <si>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</si>
  <si>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</si>
  <si>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</si>
  <si>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</si>
  <si>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</si>
  <si>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</si>
  <si>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</si>
  <si>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</si>
  <si>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</si>
  <si>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</si>
  <si>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</si>
  <si>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</si>
  <si>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</si>
  <si>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</si>
  <si>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</si>
  <si>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</si>
  <si>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</si>
  <si>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</si>
  <si>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</si>
  <si>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</si>
  <si>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</si>
  <si>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</si>
  <si>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</si>
  <si>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</si>
  <si>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</si>
  <si>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</si>
  <si>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</si>
  <si>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</si>
  <si>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</si>
  <si>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</si>
  <si>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</si>
  <si>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</si>
  <si>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</si>
  <si>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</si>
  <si>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</si>
  <si>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</si>
  <si>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</si>
  <si>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</si>
  <si>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</si>
  <si>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</si>
  <si>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</si>
  <si>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</si>
  <si>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</si>
  <si>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</si>
  <si>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</si>
  <si>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</si>
  <si>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</si>
  <si>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</si>
  <si>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</si>
  <si>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</si>
  <si>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</si>
  <si>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</si>
  <si>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</si>
  <si>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</si>
  <si>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</si>
  <si>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</si>
  <si>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</si>
  <si>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</si>
  <si>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</si>
  <si>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</si>
  <si>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</si>
  <si>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</si>
  <si>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</si>
  <si>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</si>
  <si>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</si>
  <si>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</si>
  <si>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</si>
  <si>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</si>
  <si>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</si>
  <si>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</si>
  <si>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</si>
  <si>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</si>
  <si>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</si>
  <si>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</si>
  <si>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</si>
  <si>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</si>
  <si>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</si>
  <si>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</si>
  <si>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</si>
  <si>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</si>
  <si>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</si>
  <si>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</si>
  <si>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</si>
  <si>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</si>
  <si>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</si>
  <si>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</si>
  <si>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</si>
  <si>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</si>
  <si>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</si>
  <si>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</si>
  <si>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</si>
  <si>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</si>
  <si>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</si>
  <si>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</si>
  <si>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</si>
  <si>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</si>
  <si>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</si>
  <si>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</si>
  <si>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</si>
  <si>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</si>
  <si>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</si>
  <si>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</si>
  <si>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</si>
  <si>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</si>
  <si>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</si>
  <si>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</si>
  <si>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</si>
  <si>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</si>
  <si>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</si>
  <si>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</si>
  <si>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</si>
  <si>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</si>
  <si>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</si>
  <si>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</si>
  <si>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</si>
  <si>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</si>
  <si>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</si>
  <si>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</si>
  <si>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</si>
  <si>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</si>
  <si>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</si>
  <si>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</si>
  <si>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</si>
  <si>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</si>
  <si>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</si>
  <si>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</si>
  <si>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</si>
  <si>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</si>
  <si>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</si>
  <si>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</si>
  <si>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</si>
  <si>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</si>
  <si>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</si>
  <si>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</si>
  <si>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</si>
  <si>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</si>
  <si>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</si>
  <si>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</si>
  <si>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</si>
  <si>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</si>
  <si>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</si>
  <si>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</si>
  <si>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</si>
  <si>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</si>
  <si>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</si>
  <si>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</si>
  <si>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</si>
  <si>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</si>
  <si>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</si>
  <si>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</si>
  <si>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</si>
  <si>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</si>
  <si>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</si>
  <si>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</si>
  <si>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</si>
  <si>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</si>
  <si>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</si>
  <si>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</si>
  <si>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</si>
  <si>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</si>
  <si>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</si>
  <si>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</si>
  <si>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</si>
  <si>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</si>
  <si>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</si>
  <si>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</si>
  <si>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</si>
  <si>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</si>
  <si>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</si>
  <si>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</si>
  <si>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</si>
  <si>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</si>
  <si>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</si>
  <si>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</si>
  <si>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</si>
  <si>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</si>
  <si>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</si>
  <si>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</si>
  <si>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</si>
  <si>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</si>
  <si>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</si>
  <si>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</si>
  <si>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</si>
  <si>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</si>
  <si>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</si>
  <si>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</si>
  <si>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</si>
  <si>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</si>
  <si>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</si>
  <si>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</si>
  <si>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</si>
  <si>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</si>
  <si>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</si>
  <si>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</si>
  <si>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</si>
  <si>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</si>
  <si>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</si>
  <si>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</si>
  <si>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</si>
  <si>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</si>
  <si>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</si>
  <si>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</si>
  <si>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</si>
  <si>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</si>
  <si>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</si>
  <si>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</si>
  <si>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</si>
  <si>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</si>
  <si>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</si>
  <si>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</si>
  <si>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</si>
  <si>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</si>
  <si>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</si>
  <si>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</si>
  <si>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</si>
  <si>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</si>
  <si>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</si>
  <si>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</si>
  <si>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</si>
  <si>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</si>
  <si>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</si>
  <si>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</si>
  <si>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</si>
  <si>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</si>
  <si>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</si>
  <si>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</si>
  <si>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</si>
  <si>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</si>
  <si>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</si>
  <si>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</si>
  <si>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</si>
  <si>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</si>
  <si>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</si>
  <si>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</si>
  <si>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</si>
  <si>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</si>
  <si>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</si>
  <si>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</si>
  <si>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</si>
  <si>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</si>
  <si>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</si>
  <si>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</si>
  <si>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</si>
  <si>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</si>
  <si>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</si>
  <si>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</si>
  <si>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</si>
  <si>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</si>
  <si>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</si>
  <si>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</si>
  <si>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</si>
  <si>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</si>
  <si>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</si>
  <si>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</si>
  <si>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</si>
  <si>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</si>
  <si>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</si>
  <si>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</si>
  <si>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</si>
  <si>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</si>
  <si>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</si>
  <si>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</si>
  <si>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</si>
  <si>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</si>
  <si>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</si>
  <si>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</si>
  <si>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</si>
  <si>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</si>
  <si>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</si>
  <si>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</si>
  <si>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</si>
  <si>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</si>
  <si>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</si>
  <si>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</si>
  <si>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</si>
  <si>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</si>
  <si>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</si>
  <si>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</si>
  <si>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</si>
  <si>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</si>
  <si>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</si>
  <si>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</si>
  <si>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</si>
  <si>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</si>
  <si>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</si>
  <si>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</si>
  <si>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</si>
  <si>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</si>
  <si>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</si>
  <si>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</si>
  <si>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</si>
  <si>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</si>
  <si>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</si>
  <si>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</si>
  <si>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</si>
  <si>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</si>
  <si>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</si>
  <si>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</si>
  <si>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</si>
  <si>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</si>
  <si>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</si>
  <si>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</si>
  <si>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</si>
  <si>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</si>
  <si>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</si>
  <si>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</si>
  <si>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</si>
  <si>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</si>
  <si>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</si>
  <si>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</si>
  <si>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</si>
  <si>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</si>
  <si>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</si>
  <si>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</si>
  <si>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</si>
  <si>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</si>
  <si>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</si>
  <si>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</si>
  <si>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</si>
  <si>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</si>
  <si>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</si>
  <si>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</si>
  <si>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</si>
  <si>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</si>
  <si>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</si>
  <si>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</si>
  <si>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</si>
  <si>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</si>
  <si>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</si>
  <si>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</si>
  <si>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</si>
  <si>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</si>
  <si>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</si>
  <si>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</si>
  <si>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</si>
  <si>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</si>
  <si>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</si>
  <si>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</si>
  <si>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</si>
  <si>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</si>
  <si>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</si>
  <si>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</si>
  <si>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</si>
  <si>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</si>
  <si>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</si>
  <si>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</si>
  <si>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</si>
  <si>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</si>
  <si>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</si>
  <si>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</si>
  <si>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</si>
  <si>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</si>
  <si>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</si>
  <si>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</si>
  <si>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</si>
  <si>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</si>
  <si>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</si>
  <si>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</si>
  <si>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</si>
  <si>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</si>
  <si>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</si>
  <si>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</si>
  <si>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</si>
  <si>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</si>
  <si>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</si>
  <si>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</si>
  <si>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</si>
  <si>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</si>
  <si>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</si>
  <si>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</si>
  <si>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</si>
  <si>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</si>
  <si>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</si>
  <si>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</si>
  <si>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</si>
  <si>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</si>
  <si>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</si>
  <si>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</si>
  <si>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</si>
  <si>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</si>
  <si>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</si>
  <si>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</si>
  <si>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</si>
  <si>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</si>
  <si>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</si>
  <si>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</si>
  <si>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</si>
  <si>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</si>
  <si>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</si>
  <si>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</si>
  <si>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</si>
  <si>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</si>
  <si>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</si>
  <si>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</si>
  <si>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</si>
  <si>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</si>
  <si>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</si>
  <si>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</si>
  <si>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</si>
  <si>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</si>
  <si>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</si>
  <si>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</si>
  <si>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</si>
  <si>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</si>
  <si>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</si>
  <si>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</si>
  <si>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</si>
  <si>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</si>
  <si>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</si>
  <si>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</si>
  <si>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</si>
  <si>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</si>
  <si>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</si>
  <si>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</si>
  <si>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</si>
  <si>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</si>
  <si>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</si>
  <si>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</si>
  <si>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</si>
  <si>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</si>
  <si>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</si>
  <si>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</si>
  <si>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</si>
  <si>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</si>
  <si>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</si>
  <si>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</si>
  <si>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</si>
  <si>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</si>
  <si>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</si>
  <si>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</si>
  <si>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</si>
  <si>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</si>
  <si>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</si>
  <si>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</si>
  <si>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</si>
  <si>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</si>
  <si>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</si>
  <si>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</si>
  <si>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</si>
  <si>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</si>
  <si>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</si>
  <si>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</si>
  <si>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</si>
  <si>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</si>
  <si>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</si>
  <si>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</si>
  <si>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</si>
  <si>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</si>
  <si>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</si>
  <si>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</si>
  <si>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</si>
  <si>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</si>
  <si>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</si>
  <si>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</si>
  <si>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</si>
  <si>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</si>
  <si>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</si>
  <si>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</si>
  <si>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</si>
  <si>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</si>
  <si>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</si>
  <si>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</si>
  <si>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</si>
  <si>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</si>
  <si>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</si>
  <si>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</si>
  <si>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</si>
  <si>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</si>
  <si>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</si>
  <si>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</si>
  <si>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</si>
  <si>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</si>
  <si>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</si>
  <si>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</si>
  <si>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</si>
  <si>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</si>
  <si>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</si>
  <si>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</si>
  <si>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</si>
  <si>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</si>
  <si>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</si>
  <si>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</si>
  <si>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</si>
  <si>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</si>
  <si>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</si>
  <si>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</si>
  <si>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</si>
  <si>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</si>
  <si>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</si>
  <si>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</si>
  <si>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</si>
  <si>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</si>
  <si>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</si>
  <si>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</si>
  <si>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</si>
  <si>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</si>
  <si>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</si>
  <si>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</si>
  <si>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</si>
  <si>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</si>
  <si>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</si>
  <si>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</si>
  <si>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</si>
  <si>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</si>
  <si>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</si>
  <si>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</si>
  <si>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</si>
  <si>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</si>
  <si>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</si>
  <si>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</si>
  <si>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</si>
  <si>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</si>
  <si>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</si>
  <si>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</si>
  <si>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</si>
  <si>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</si>
  <si>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</si>
  <si>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</si>
  <si>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</si>
  <si>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</si>
  <si>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</si>
  <si>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</si>
  <si>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</si>
  <si>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</si>
  <si>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</si>
  <si>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</si>
  <si>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</si>
  <si>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</si>
  <si>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</si>
  <si>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</si>
  <si>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</si>
  <si>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</si>
  <si>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</si>
  <si>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</si>
  <si>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</si>
  <si>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</si>
  <si>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</si>
  <si>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</si>
  <si>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</si>
  <si>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</si>
  <si>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</si>
  <si>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</si>
  <si>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</si>
  <si>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</si>
  <si>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</si>
  <si>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</si>
  <si>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</si>
  <si>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</si>
  <si>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</si>
  <si>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</si>
  <si>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</si>
  <si>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</si>
  <si>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</si>
  <si>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</si>
  <si>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</si>
  <si>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</si>
  <si>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</si>
  <si>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</si>
  <si>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</si>
  <si>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</si>
  <si>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</si>
  <si>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</si>
  <si>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</si>
  <si>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</si>
  <si>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</si>
  <si>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</si>
  <si>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</si>
  <si>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</si>
  <si>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</si>
  <si>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</si>
  <si>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</si>
  <si>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</si>
  <si>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</si>
  <si>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</si>
  <si>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</si>
  <si>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</si>
  <si>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</si>
  <si>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</si>
  <si>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</si>
  <si>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</si>
  <si>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</si>
  <si>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</si>
  <si>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</si>
  <si>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</si>
  <si>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</si>
  <si>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</si>
  <si>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</si>
  <si>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</si>
  <si>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</si>
  <si>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</si>
  <si>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</si>
  <si>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</si>
  <si>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</si>
  <si>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</si>
  <si>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</si>
  <si>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</si>
  <si>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</si>
  <si>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</si>
  <si>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</si>
  <si>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</si>
  <si>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</si>
  <si>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</si>
  <si>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</si>
  <si>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</si>
  <si>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</si>
  <si>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</si>
  <si>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</si>
  <si>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</si>
  <si>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</si>
  <si>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</si>
  <si>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</si>
  <si>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</si>
  <si>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</si>
  <si>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</si>
  <si>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</si>
  <si>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</si>
  <si>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</si>
  <si>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</si>
  <si>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</si>
  <si>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</si>
  <si>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</si>
  <si>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</si>
  <si>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</si>
  <si>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</si>
  <si>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</si>
  <si>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</si>
  <si>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</si>
  <si>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</si>
  <si>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</si>
  <si>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</si>
  <si>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</si>
  <si>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</si>
  <si>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</si>
  <si>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</si>
  <si>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</si>
  <si>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</si>
  <si>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</si>
  <si>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</si>
  <si>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</si>
  <si>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</si>
  <si>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</si>
  <si>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</si>
  <si>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</si>
  <si>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</si>
  <si>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</si>
  <si>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</si>
  <si>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</si>
  <si>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</si>
  <si>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</si>
  <si>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</si>
  <si>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</si>
  <si>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</si>
  <si>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</si>
  <si>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</si>
  <si>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</si>
  <si>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</si>
  <si>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</si>
  <si>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</si>
  <si>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</si>
  <si>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</si>
  <si>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</si>
  <si>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</si>
  <si>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</si>
  <si>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</si>
  <si>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</si>
  <si>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</si>
  <si>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</si>
  <si>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</si>
  <si>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</si>
  <si>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</si>
  <si>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</si>
  <si>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</si>
  <si>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</si>
  <si>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</si>
  <si>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</si>
  <si>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</si>
  <si>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</si>
  <si>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</si>
  <si>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</si>
  <si>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</si>
  <si>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</si>
  <si>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</si>
  <si>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</si>
  <si>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</si>
  <si>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</si>
  <si>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</si>
  <si>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</si>
  <si>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</si>
  <si>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</si>
  <si>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</si>
  <si>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</si>
  <si>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</si>
  <si>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</si>
  <si>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</si>
  <si>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</si>
  <si>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</si>
  <si>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</si>
  <si>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</si>
  <si>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</si>
  <si>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</si>
  <si>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</si>
  <si>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</si>
  <si>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</si>
  <si>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</si>
  <si>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</si>
  <si>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</si>
  <si>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</si>
  <si>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</si>
  <si>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</si>
  <si>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</si>
  <si>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</si>
  <si>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</si>
  <si>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</si>
  <si>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</si>
  <si>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</si>
  <si>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</si>
  <si>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</si>
  <si>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</si>
  <si>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</si>
  <si>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</si>
  <si>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</si>
  <si>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</si>
  <si>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</si>
  <si>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</si>
  <si>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</si>
  <si>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</si>
  <si>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</si>
  <si>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</si>
  <si>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</si>
  <si>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</si>
  <si>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</si>
  <si>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</si>
  <si>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</si>
  <si>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</si>
  <si>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</si>
  <si>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</si>
  <si>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</si>
  <si>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</si>
  <si>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</si>
  <si>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</si>
  <si>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</si>
  <si>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</si>
  <si>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</si>
  <si>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</si>
  <si>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</si>
  <si>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</si>
  <si>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</si>
  <si>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</si>
  <si>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</si>
  <si>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</si>
  <si>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</si>
  <si>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</si>
  <si>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</si>
  <si>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</si>
  <si>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</si>
  <si>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</si>
  <si>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</si>
  <si>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</si>
  <si>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</si>
  <si>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</si>
  <si>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</si>
  <si>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</si>
  <si>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</si>
  <si>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</si>
  <si>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</si>
  <si>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</si>
  <si>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</si>
  <si>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</si>
  <si>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</si>
  <si>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</si>
  <si>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</si>
  <si>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</si>
  <si>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</si>
  <si>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</si>
  <si>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</si>
  <si>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</si>
  <si>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</si>
  <si>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</si>
  <si>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</si>
  <si>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</si>
  <si>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</si>
  <si>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</si>
  <si>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</si>
  <si>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</si>
  <si>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</si>
  <si>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</si>
  <si>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</si>
  <si>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</si>
  <si>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</si>
  <si>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</si>
  <si>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</si>
  <si>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</si>
  <si>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</si>
  <si>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</si>
  <si>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</si>
  <si>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</si>
  <si>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</si>
  <si>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</si>
  <si>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</si>
  <si>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</si>
  <si>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</si>
  <si>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</si>
  <si>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</si>
  <si>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</si>
  <si>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</si>
  <si>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</si>
  <si>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</si>
  <si>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</si>
  <si>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</si>
  <si>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</si>
  <si>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</si>
  <si>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</si>
  <si>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</si>
  <si>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</si>
  <si>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</si>
  <si>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</si>
  <si>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</si>
  <si>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</si>
  <si>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</si>
  <si>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</si>
  <si>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</si>
  <si>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</si>
  <si>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</si>
  <si>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</si>
  <si>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</si>
  <si>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</si>
  <si>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</si>
  <si>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</si>
  <si>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</si>
  <si>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</si>
  <si>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</si>
  <si>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</si>
  <si>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</si>
  <si>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</si>
  <si>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</si>
  <si>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</si>
  <si>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</si>
  <si>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</si>
  <si>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</si>
  <si>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</si>
  <si>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</si>
  <si>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</si>
  <si>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</si>
  <si>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</si>
  <si>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</si>
  <si>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</si>
  <si>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</si>
  <si>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</si>
  <si>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</si>
  <si>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</si>
  <si>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</si>
  <si>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</si>
  <si>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</si>
  <si>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</si>
  <si>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</si>
  <si>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</si>
  <si>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</si>
  <si>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</si>
  <si>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</si>
  <si>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</si>
  <si>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</si>
  <si>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</si>
  <si>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</si>
  <si>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</si>
  <si>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</si>
  <si>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</si>
  <si>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</si>
  <si>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</si>
  <si>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</si>
  <si>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</si>
  <si>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</si>
  <si>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</si>
  <si>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</si>
  <si>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</si>
  <si>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</si>
  <si>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</si>
  <si>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</si>
  <si>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</si>
  <si>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</si>
  <si>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</si>
  <si>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</si>
  <si>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</si>
  <si>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</si>
  <si>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</si>
  <si>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</si>
  <si>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</si>
  <si>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</si>
  <si>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</si>
  <si>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</si>
  <si>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</si>
  <si>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</si>
  <si>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</si>
  <si>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</si>
  <si>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</si>
  <si>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</si>
  <si>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</si>
  <si>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</si>
  <si>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</si>
  <si>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</si>
  <si>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</si>
  <si>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</si>
  <si>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</si>
  <si>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</si>
  <si>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</si>
  <si>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</si>
  <si>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</si>
  <si>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</si>
  <si>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</si>
  <si>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</si>
  <si>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</si>
  <si>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</si>
  <si>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</si>
  <si>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</si>
  <si>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</si>
  <si>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</si>
  <si>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</si>
  <si>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</si>
  <si>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</si>
  <si>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</si>
  <si>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</si>
  <si>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</si>
  <si>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</si>
  <si>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</si>
  <si>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</si>
  <si>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</si>
  <si>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</si>
  <si>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</si>
  <si>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</si>
  <si>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</si>
  <si>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</si>
  <si>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</si>
  <si>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</si>
  <si>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</si>
  <si>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</si>
  <si>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</si>
  <si>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</si>
  <si>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</si>
  <si>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</si>
  <si>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</si>
  <si>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</si>
  <si>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</si>
  <si>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</si>
  <si>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</si>
  <si>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</si>
  <si>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</si>
  <si>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</si>
  <si>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</si>
  <si>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</si>
  <si>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</si>
  <si>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</si>
  <si>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</si>
  <si>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</si>
  <si>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</si>
  <si>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</si>
  <si>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</si>
  <si>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</si>
  <si>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</si>
  <si>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</si>
  <si>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</si>
  <si>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</si>
  <si>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</si>
  <si>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</si>
  <si>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</si>
  <si>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</si>
  <si>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</si>
  <si>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</si>
  <si>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</si>
  <si>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</si>
  <si>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</si>
  <si>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</si>
  <si>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</si>
  <si>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</si>
  <si>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</si>
  <si>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</si>
  <si>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</si>
  <si>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</si>
  <si>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</si>
  <si>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</si>
  <si>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</si>
  <si>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</si>
  <si>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</si>
  <si>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</si>
  <si>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</si>
  <si>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</si>
  <si>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</si>
  <si>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</si>
  <si>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</si>
  <si>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</si>
  <si>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</si>
  <si>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</si>
  <si>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</si>
  <si>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</si>
  <si>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</si>
  <si>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</si>
  <si>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</si>
  <si>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</si>
  <si>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</si>
  <si>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</si>
  <si>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</si>
  <si>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</si>
  <si>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</si>
  <si>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</si>
  <si>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</si>
  <si>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</si>
  <si>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</si>
  <si>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</si>
  <si>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</si>
  <si>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</si>
  <si>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</si>
  <si>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</si>
  <si>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</si>
  <si>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</si>
  <si>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</si>
  <si>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</si>
  <si>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</si>
  <si>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</si>
  <si>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</si>
  <si>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</si>
  <si>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</si>
  <si>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</si>
  <si>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</si>
  <si>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</si>
  <si>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</si>
  <si>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</si>
  <si>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</si>
  <si>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</si>
  <si>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</si>
  <si>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</si>
  <si>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</si>
  <si>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</si>
  <si>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</si>
  <si>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</si>
  <si>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</si>
  <si>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</si>
  <si>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</si>
  <si>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</si>
  <si>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</si>
  <si>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</si>
  <si>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</si>
  <si>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</si>
  <si>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</si>
  <si>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</si>
  <si>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</si>
  <si>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</si>
  <si>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</si>
  <si>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</si>
  <si>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</si>
  <si>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</si>
  <si>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</si>
  <si>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</si>
  <si>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</si>
  <si>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</si>
  <si>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</si>
  <si>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</si>
  <si>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</si>
  <si>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</si>
  <si>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</si>
  <si>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</si>
  <si>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</si>
  <si>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</si>
  <si>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</si>
  <si>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</si>
  <si>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</si>
  <si>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</si>
  <si>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</si>
  <si>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</si>
  <si>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</si>
  <si>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</si>
  <si>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</si>
  <si>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</si>
  <si>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</si>
  <si>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</si>
  <si>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</si>
  <si>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</si>
  <si>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</si>
  <si>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</si>
  <si>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</si>
  <si>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</si>
  <si>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</si>
  <si>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</si>
  <si>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</si>
  <si>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</si>
  <si>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</si>
  <si>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</si>
  <si>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</si>
  <si>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</si>
  <si>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</si>
  <si>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</si>
  <si>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</si>
  <si>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</si>
  <si>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</si>
  <si>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</si>
  <si>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</si>
  <si>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</si>
  <si>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</si>
  <si>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</si>
  <si>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</si>
  <si>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</si>
  <si>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</si>
  <si>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</si>
  <si>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</si>
  <si>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</si>
  <si>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</si>
  <si>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</si>
  <si>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</si>
  <si>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</si>
  <si>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</si>
  <si>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</si>
  <si>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</si>
  <si>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</si>
  <si>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</si>
  <si>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</si>
  <si>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</si>
  <si>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</si>
  <si>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</si>
  <si>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</si>
  <si>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</si>
  <si>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</si>
  <si>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</si>
  <si>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</si>
  <si>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</si>
  <si>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</si>
  <si>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</si>
  <si>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</si>
  <si>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</si>
  <si>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</si>
  <si>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</si>
  <si>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</si>
  <si>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</si>
  <si>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</si>
  <si>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</si>
  <si>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</si>
  <si>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</si>
  <si>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</si>
  <si>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</si>
  <si>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</si>
  <si>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</si>
  <si>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</si>
  <si>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</si>
  <si>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</si>
  <si>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</si>
  <si>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</si>
  <si>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</si>
  <si>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</si>
  <si>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</si>
  <si>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</si>
  <si>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</si>
  <si>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</si>
  <si>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</si>
  <si>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</si>
  <si>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</si>
  <si>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</si>
  <si>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</si>
  <si>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</si>
  <si>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</si>
  <si>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</si>
  <si>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</si>
  <si>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</si>
  <si>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</si>
  <si>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</si>
  <si>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</si>
  <si>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</si>
  <si>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</si>
  <si>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</si>
  <si>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</si>
  <si>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</si>
  <si>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</si>
  <si>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</si>
  <si>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</si>
  <si>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</si>
  <si>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</si>
  <si>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</si>
  <si>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</si>
  <si>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</si>
  <si>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</si>
  <si>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</si>
  <si>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</si>
  <si>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</si>
  <si>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</si>
  <si>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</si>
  <si>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</si>
  <si>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</si>
  <si>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</si>
  <si>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</si>
  <si>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</si>
  <si>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</si>
  <si>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</si>
  <si>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</si>
  <si>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</si>
  <si>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</si>
  <si>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</si>
  <si>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</si>
  <si>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</si>
  <si>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</si>
  <si>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</si>
  <si>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</si>
  <si>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</si>
  <si>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</si>
  <si>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</si>
  <si>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</si>
  <si>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</si>
  <si>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</si>
  <si>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</si>
  <si>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</si>
  <si>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</si>
  <si>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</si>
  <si>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</si>
  <si>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</si>
  <si>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</si>
  <si>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</si>
  <si>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</si>
  <si>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</si>
  <si>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</si>
  <si>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</si>
  <si>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</si>
  <si>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</si>
  <si>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</si>
  <si>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</si>
  <si>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</si>
  <si>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</si>
  <si>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</si>
  <si>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</si>
  <si>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</si>
  <si>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</si>
  <si>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</si>
  <si>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</si>
  <si>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</si>
  <si>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</si>
  <si>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</si>
  <si>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</si>
  <si>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</si>
  <si>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</si>
  <si>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</si>
  <si>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</si>
  <si>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</si>
  <si>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</si>
  <si>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</si>
  <si>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</si>
  <si>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</si>
  <si>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</si>
  <si>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</si>
  <si>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</si>
  <si>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</si>
  <si>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</si>
  <si>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</si>
  <si>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</si>
  <si>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</si>
  <si>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</si>
  <si>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</si>
  <si>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</si>
  <si>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</si>
  <si>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</si>
  <si>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</si>
  <si>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</si>
  <si>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</si>
  <si>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</si>
  <si>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</si>
  <si>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</si>
  <si>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</si>
  <si>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</si>
  <si>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</si>
  <si>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</si>
  <si>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</si>
  <si>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</si>
  <si>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</si>
  <si>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</si>
  <si>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</si>
  <si>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</si>
  <si>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</si>
  <si>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</si>
  <si>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</si>
  <si>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</si>
  <si>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</si>
  <si>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</si>
  <si>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</si>
  <si>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</si>
  <si>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</si>
  <si>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</si>
  <si>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</si>
  <si>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</si>
  <si>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</si>
  <si>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</si>
  <si>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</si>
  <si>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</si>
  <si>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</si>
  <si>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</si>
  <si>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</si>
  <si>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</si>
  <si>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</si>
  <si>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</si>
  <si>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</si>
  <si>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</si>
  <si>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</si>
  <si>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</si>
  <si>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</si>
  <si>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</si>
  <si>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</si>
  <si>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</si>
  <si>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</si>
  <si>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</si>
  <si>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</si>
  <si>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</si>
  <si>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</si>
  <si>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</si>
  <si>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</si>
  <si>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</si>
  <si>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</si>
  <si>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</si>
  <si>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</si>
  <si>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</si>
  <si>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</si>
  <si>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</si>
  <si>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</si>
  <si>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</si>
  <si>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</si>
  <si>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</si>
  <si>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</si>
  <si>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</si>
  <si>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</si>
  <si>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</si>
  <si>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</si>
  <si>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</si>
  <si>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</si>
  <si>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</si>
  <si>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</si>
  <si>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</si>
  <si>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</si>
  <si>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</si>
  <si>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</si>
  <si>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</si>
  <si>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</si>
  <si>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</si>
  <si>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</si>
  <si>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</si>
  <si>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</si>
  <si>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</si>
  <si>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</si>
  <si>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</si>
  <si>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</si>
  <si>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</si>
  <si>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</si>
  <si>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</si>
  <si>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</si>
  <si>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</si>
  <si>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</si>
  <si>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</si>
  <si>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</si>
  <si>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</si>
  <si>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</si>
  <si>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</si>
  <si>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</si>
  <si>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</si>
  <si>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</si>
  <si>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</si>
  <si>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</si>
  <si>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</si>
  <si>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</si>
  <si>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</si>
  <si>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</si>
  <si>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</si>
  <si>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</si>
  <si>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</si>
  <si>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</si>
  <si>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</si>
  <si>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</si>
  <si>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</si>
  <si>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</si>
  <si>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</si>
  <si>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</si>
  <si>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</si>
  <si>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</si>
  <si>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</si>
  <si>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</si>
  <si>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</si>
  <si>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</si>
  <si>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</si>
  <si>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</si>
  <si>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</si>
  <si>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</si>
  <si>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</si>
  <si>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</si>
  <si>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</si>
  <si>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</si>
  <si>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</si>
  <si>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</si>
  <si>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</si>
  <si>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</si>
  <si>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</si>
  <si>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</si>
  <si>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</si>
  <si>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</si>
  <si>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</si>
  <si>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</si>
  <si>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</si>
  <si>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</si>
  <si>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</si>
  <si>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</si>
  <si>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</si>
  <si>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</si>
  <si>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</si>
  <si>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</si>
  <si>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</si>
  <si>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</si>
  <si>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</si>
  <si>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</si>
  <si>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</si>
  <si>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</si>
  <si>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</si>
  <si>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</si>
  <si>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</si>
  <si>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</si>
  <si>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</si>
  <si>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</si>
  <si>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</si>
  <si>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</si>
  <si>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</si>
  <si>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</si>
  <si>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</si>
  <si>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</si>
  <si>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</si>
  <si>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</si>
  <si>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</si>
  <si>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</si>
  <si>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</si>
  <si>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</si>
  <si>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</si>
  <si>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</si>
  <si>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</si>
  <si>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</si>
  <si>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</si>
  <si>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</si>
  <si>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</si>
  <si>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</si>
  <si>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</si>
  <si>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</si>
  <si>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</si>
  <si>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</si>
  <si>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</si>
  <si>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</si>
  <si>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</si>
  <si>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</si>
  <si>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</si>
  <si>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</si>
  <si>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</si>
  <si>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</si>
  <si>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</si>
  <si>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</si>
  <si>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</si>
  <si>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</si>
  <si>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</si>
  <si>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</si>
  <si>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</si>
  <si>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</si>
  <si>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</si>
  <si>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</si>
  <si>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</si>
  <si>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</si>
  <si>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</si>
  <si>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</si>
  <si>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</si>
  <si>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</si>
  <si>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</si>
  <si>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</si>
  <si>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</si>
  <si>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</si>
  <si>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</si>
  <si>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</si>
  <si>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</si>
  <si>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</si>
  <si>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</si>
  <si>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</si>
  <si>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</si>
  <si>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</si>
  <si>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</si>
  <si>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</si>
  <si>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</si>
  <si>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</si>
  <si>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</si>
  <si>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</si>
  <si>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</si>
  <si>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</si>
  <si>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</si>
  <si>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</si>
  <si>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</si>
  <si>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</si>
  <si>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</si>
  <si>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</si>
  <si>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</si>
  <si>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</si>
  <si>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</si>
  <si>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</si>
  <si>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</si>
  <si>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</si>
  <si>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</si>
  <si>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</si>
  <si>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</si>
  <si>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</si>
  <si>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</si>
  <si>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</si>
  <si>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</si>
  <si>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</si>
  <si>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</si>
  <si>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</si>
  <si>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</si>
  <si>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</si>
  <si>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</si>
  <si>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</si>
  <si>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</si>
  <si>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</si>
  <si>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</si>
  <si>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</si>
  <si>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</si>
  <si>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</si>
  <si>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</si>
  <si>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</si>
  <si>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</si>
  <si>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</si>
  <si>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</si>
  <si>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</si>
  <si>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</si>
  <si>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</si>
  <si>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</si>
  <si>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</si>
  <si>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</si>
  <si>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</si>
  <si>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</si>
  <si>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</si>
  <si>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</si>
  <si>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</si>
  <si>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</si>
  <si>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</si>
  <si>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</si>
  <si>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</si>
  <si>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</si>
  <si>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</si>
  <si>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</si>
  <si>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</si>
  <si>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</si>
  <si>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</si>
  <si>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</si>
  <si>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</si>
  <si>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</si>
  <si>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</si>
  <si>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</si>
  <si>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</si>
  <si>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</si>
  <si>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</si>
  <si>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</si>
  <si>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</si>
  <si>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</si>
  <si>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</si>
  <si>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</si>
  <si>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</si>
  <si>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</si>
  <si>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</si>
  <si>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</si>
  <si>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</si>
  <si>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</si>
  <si>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</si>
  <si>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</si>
  <si>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</si>
  <si>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</si>
  <si>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</si>
  <si>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</si>
  <si>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</si>
  <si>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</si>
  <si>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</si>
  <si>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</si>
  <si>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</si>
  <si>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</si>
  <si>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</si>
  <si>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</si>
  <si>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</si>
  <si>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</si>
  <si>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</si>
  <si>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</si>
  <si>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</si>
  <si>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</si>
  <si>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</si>
  <si>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</si>
  <si>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</si>
  <si>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</si>
  <si>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</si>
  <si>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</si>
  <si>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</si>
  <si>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</si>
  <si>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</si>
  <si>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</si>
  <si>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</si>
  <si>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</si>
  <si>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</si>
  <si>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</si>
  <si>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</si>
  <si>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</si>
  <si>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</si>
  <si>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</si>
  <si>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</si>
  <si>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</si>
  <si>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</si>
  <si>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</si>
  <si>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</si>
  <si>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</si>
  <si>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</si>
  <si>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</si>
  <si>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</si>
  <si>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</si>
  <si>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</si>
  <si>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</si>
  <si>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</si>
  <si>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</si>
  <si>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</si>
  <si>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</si>
  <si>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</si>
  <si>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</si>
  <si>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</si>
  <si>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</si>
  <si>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</si>
  <si>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</si>
  <si>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</si>
  <si>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</si>
  <si>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</si>
  <si>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</si>
  <si>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</si>
  <si>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</si>
  <si>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</si>
  <si>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</si>
  <si>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</si>
  <si>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</si>
  <si>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</si>
  <si>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</si>
  <si>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</si>
  <si>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</si>
  <si>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</si>
  <si>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</si>
  <si>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</si>
  <si>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</si>
  <si>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</si>
  <si>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</si>
  <si>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</si>
  <si>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</si>
  <si>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</si>
  <si>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</si>
  <si>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</si>
  <si>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</si>
  <si>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</si>
  <si>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</si>
  <si>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</si>
  <si>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</si>
  <si>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</si>
  <si>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</si>
  <si>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</si>
  <si>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</si>
  <si>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</si>
  <si>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</si>
  <si>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</si>
  <si>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</si>
  <si>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</si>
  <si>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</si>
  <si>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</si>
  <si>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</si>
  <si>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</si>
  <si>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</si>
  <si>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</si>
  <si>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</si>
  <si>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</si>
  <si>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</si>
  <si>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</si>
  <si>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</si>
  <si>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</si>
  <si>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</si>
  <si>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</si>
  <si>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</si>
  <si>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</si>
  <si>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</si>
  <si>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</si>
  <si>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</si>
  <si>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</si>
  <si>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</si>
  <si>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</si>
  <si>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</si>
  <si>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</si>
  <si>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</si>
  <si>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</si>
  <si>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</si>
  <si>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</si>
  <si>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</si>
  <si>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</si>
  <si>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</si>
  <si>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</si>
  <si>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</si>
  <si>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</si>
  <si>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</si>
  <si>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</si>
  <si>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</si>
  <si>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</si>
  <si>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</si>
  <si>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</si>
  <si>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</si>
  <si>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</si>
  <si>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</si>
  <si>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</si>
  <si>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</si>
  <si>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</si>
  <si>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</si>
  <si>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</si>
  <si>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</si>
  <si>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</si>
  <si>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</si>
  <si>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</si>
  <si>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</si>
  <si>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</si>
  <si>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</si>
  <si>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</si>
  <si>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</si>
  <si>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</si>
  <si>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</si>
  <si>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</si>
  <si>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</si>
  <si>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</si>
  <si>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</si>
  <si>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</si>
  <si>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</si>
  <si>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</si>
  <si>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</si>
  <si>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</si>
  <si>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</si>
  <si>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</si>
  <si>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</si>
  <si>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</si>
  <si>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</si>
  <si>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</si>
  <si>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</si>
  <si>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</si>
  <si>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</si>
  <si>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</si>
  <si>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</si>
  <si>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</si>
  <si>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</si>
  <si>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</si>
  <si>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</si>
  <si>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</si>
  <si>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</si>
  <si>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</si>
  <si>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</si>
  <si>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</si>
  <si>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</si>
  <si>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</si>
  <si>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</si>
  <si>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</si>
  <si>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</si>
  <si>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</si>
  <si>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</si>
  <si>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</si>
  <si>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</si>
  <si>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</si>
  <si>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</si>
  <si>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</si>
  <si>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</si>
  <si>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</si>
  <si>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</si>
  <si>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</si>
  <si>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</si>
  <si>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</si>
  <si>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</si>
  <si>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</si>
  <si>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</si>
  <si>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</si>
  <si>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</si>
  <si>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</si>
  <si>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</si>
  <si>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</si>
  <si>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</si>
  <si>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</si>
  <si>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</si>
  <si>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</si>
  <si>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</si>
  <si>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</si>
  <si>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</si>
  <si>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</si>
  <si>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</si>
  <si>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</si>
  <si>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</si>
  <si>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</si>
  <si>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</si>
  <si>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</si>
  <si>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</si>
  <si>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</si>
  <si>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</si>
  <si>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</si>
  <si>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</si>
  <si>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</si>
  <si>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</si>
  <si>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</si>
  <si>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</si>
  <si>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</si>
  <si>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</si>
  <si>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</si>
  <si>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</si>
  <si>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</si>
  <si>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</si>
  <si>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</si>
  <si>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</si>
  <si>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</si>
  <si>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</si>
  <si>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</si>
  <si>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</si>
  <si>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</si>
  <si>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</si>
  <si>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</si>
  <si>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</si>
  <si>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</si>
  <si>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</si>
  <si>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</si>
  <si>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</si>
  <si>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</si>
  <si>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</si>
  <si>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</si>
  <si>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</si>
  <si>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</si>
  <si>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</si>
  <si>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</si>
  <si>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</si>
  <si>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</si>
  <si>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</si>
  <si>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</si>
  <si>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</si>
  <si>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</si>
  <si>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</si>
  <si>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</si>
  <si>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</si>
  <si>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</si>
  <si>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</si>
  <si>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</si>
  <si>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</si>
  <si>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</si>
  <si>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</si>
  <si>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</si>
  <si>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</si>
  <si>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</si>
  <si>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</si>
  <si>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</si>
  <si>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</si>
  <si>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</si>
  <si>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</si>
  <si>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</si>
  <si>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</si>
  <si>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</si>
  <si>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</si>
  <si>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</si>
  <si>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</si>
  <si>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</si>
  <si>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</si>
  <si>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</si>
  <si>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</si>
  <si>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</si>
  <si>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</si>
  <si>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</si>
  <si>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</si>
  <si>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</si>
  <si>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</si>
  <si>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</si>
  <si>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</si>
  <si>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</si>
  <si>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</si>
  <si>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</si>
  <si>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</si>
  <si>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</si>
  <si>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</si>
  <si>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</si>
  <si>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</si>
  <si>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</si>
  <si>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</si>
  <si>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</si>
  <si>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</si>
  <si>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</si>
  <si>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</si>
  <si>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</si>
  <si>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</si>
  <si>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</si>
  <si>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</si>
  <si>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</si>
  <si>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</si>
  <si>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</si>
  <si>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</si>
  <si>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</si>
  <si>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</si>
  <si>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</si>
  <si>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</si>
  <si>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</si>
  <si>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</si>
  <si>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</si>
  <si>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</si>
  <si>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</si>
  <si>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</si>
  <si>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</si>
  <si>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</si>
  <si>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</si>
  <si>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</si>
  <si>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</si>
  <si>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</si>
  <si>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</si>
  <si>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</si>
  <si>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</si>
  <si>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</si>
  <si>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</si>
  <si>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</si>
  <si>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</si>
  <si>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</si>
  <si>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</si>
  <si>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</si>
  <si>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</si>
  <si>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</si>
  <si>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</si>
  <si>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</si>
  <si>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</si>
  <si>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</si>
  <si>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</si>
  <si>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</si>
  <si>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</si>
  <si>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</si>
  <si>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</si>
  <si>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</si>
  <si>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</si>
  <si>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</si>
  <si>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</si>
  <si>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</si>
  <si>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</si>
  <si>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</si>
  <si>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</si>
  <si>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</si>
  <si>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</si>
  <si>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</si>
  <si>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</si>
  <si>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</si>
  <si>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</si>
  <si>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</si>
  <si>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</si>
  <si>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</si>
  <si>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</si>
  <si>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</si>
  <si>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</si>
  <si>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</si>
  <si>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</si>
  <si>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</si>
  <si>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</si>
  <si>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</si>
  <si>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</si>
  <si>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</si>
  <si>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</si>
  <si>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</si>
  <si>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</si>
  <si>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</si>
  <si>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</si>
  <si>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</si>
  <si>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</si>
  <si>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</si>
  <si>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</si>
  <si>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</si>
  <si>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</si>
  <si>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</si>
  <si>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</si>
  <si>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</si>
  <si>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</si>
  <si>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</si>
  <si>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</si>
  <si>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</si>
  <si>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</si>
  <si>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</si>
  <si>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</si>
  <si>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</si>
  <si>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</si>
  <si>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</si>
  <si>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</si>
  <si>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</si>
  <si>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</si>
  <si>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</si>
  <si>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</si>
  <si>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</si>
  <si>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</si>
  <si>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</si>
  <si>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</si>
  <si>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</si>
  <si>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</si>
  <si>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</si>
  <si>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</si>
  <si>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</si>
  <si>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</si>
  <si>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</si>
  <si>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</si>
  <si>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</si>
  <si>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</si>
  <si>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</si>
  <si>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</si>
  <si>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</si>
  <si>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</si>
  <si>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</si>
  <si>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</si>
  <si>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</si>
  <si>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</si>
  <si>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</si>
  <si>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</si>
  <si>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</si>
  <si>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</si>
  <si>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</si>
  <si>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</si>
  <si>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</si>
  <si>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</si>
  <si>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</si>
  <si>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</si>
  <si>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</si>
  <si>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</si>
  <si>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</si>
  <si>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</si>
  <si>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</si>
  <si>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</si>
  <si>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</si>
  <si>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</si>
  <si>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</si>
  <si>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</si>
  <si>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</si>
  <si>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</si>
  <si>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</si>
  <si>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</si>
  <si>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</si>
  <si>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</si>
  <si>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</si>
  <si>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</si>
  <si>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</si>
  <si>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</si>
  <si>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</si>
  <si>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</si>
  <si>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</si>
  <si>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</si>
  <si>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</si>
  <si>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</si>
  <si>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</si>
  <si>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</si>
  <si>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</si>
  <si>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</si>
  <si>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</si>
  <si>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</si>
  <si>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</si>
  <si>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</si>
  <si>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</si>
  <si>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</si>
  <si>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</si>
  <si>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</si>
  <si>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</si>
  <si>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</si>
  <si>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</si>
  <si>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</si>
  <si>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</si>
  <si>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</si>
  <si>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</si>
  <si>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</si>
  <si>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</si>
  <si>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</si>
  <si>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</si>
  <si>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</si>
  <si>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</si>
  <si>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</si>
  <si>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</si>
  <si>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</si>
  <si>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</si>
  <si>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</si>
  <si>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</si>
  <si>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</si>
  <si>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</si>
  <si>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</si>
  <si>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</si>
  <si>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</si>
  <si>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</si>
  <si>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</si>
  <si>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</si>
  <si>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</si>
  <si>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</si>
  <si>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</si>
  <si>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</si>
  <si>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</si>
  <si>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</si>
  <si>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</si>
  <si>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</si>
  <si>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</si>
  <si>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</si>
  <si>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</si>
  <si>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</si>
  <si>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</si>
  <si>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</si>
  <si>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</si>
  <si>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</si>
  <si>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</si>
  <si>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</si>
  <si>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</si>
  <si>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</si>
  <si>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</si>
  <si>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</si>
  <si>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</si>
  <si>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</si>
  <si>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</si>
  <si>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</si>
  <si>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</si>
  <si>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</si>
  <si>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</si>
  <si>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</si>
  <si>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</si>
  <si>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</si>
  <si>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</si>
  <si>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</si>
  <si>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</si>
  <si>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</si>
  <si>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</si>
  <si>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</si>
  <si>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</si>
  <si>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</si>
  <si>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</si>
  <si>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</si>
  <si>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</si>
  <si>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</si>
  <si>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</si>
  <si>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</si>
  <si>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</si>
  <si>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</si>
  <si>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</si>
  <si>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</si>
  <si>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</si>
  <si>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</si>
  <si>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</si>
  <si>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</si>
  <si>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</si>
  <si>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</si>
  <si>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</si>
  <si>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</si>
  <si>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</si>
  <si>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</si>
  <si>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</si>
  <si>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</si>
  <si>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</si>
  <si>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</si>
  <si>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</si>
  <si>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</si>
  <si>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</si>
  <si>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</si>
  <si>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</si>
  <si>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</si>
  <si>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</si>
  <si>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</si>
  <si>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</si>
  <si>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</si>
  <si>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</si>
  <si>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</si>
  <si>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</si>
  <si>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</si>
  <si>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</si>
  <si>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</si>
  <si>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</si>
  <si>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</si>
  <si>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</si>
  <si>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</si>
  <si>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</si>
  <si>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</si>
  <si>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</si>
  <si>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</si>
  <si>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</si>
  <si>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</si>
  <si>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</si>
  <si>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</si>
  <si>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</si>
  <si>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</si>
  <si>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</si>
  <si>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</si>
  <si>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</si>
  <si>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</si>
  <si>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</si>
  <si>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</si>
  <si>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</si>
  <si>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</si>
  <si>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</si>
  <si>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</si>
  <si>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</si>
  <si>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</si>
  <si>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</si>
  <si>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</si>
  <si>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</si>
  <si>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</si>
  <si>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</si>
  <si>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</si>
  <si>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</si>
  <si>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</si>
  <si>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</si>
  <si>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</si>
  <si>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</si>
  <si>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</si>
  <si>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</si>
  <si>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</si>
  <si>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</si>
  <si>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</si>
  <si>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</si>
  <si>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</si>
  <si>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</si>
  <si>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</si>
  <si>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</si>
  <si>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</si>
  <si>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</si>
  <si>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</si>
  <si>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</si>
  <si>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</si>
  <si>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</si>
  <si>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</si>
  <si>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</si>
  <si>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</si>
  <si>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</si>
  <si>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</si>
  <si>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</si>
  <si>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</si>
  <si>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</si>
  <si>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</si>
  <si>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</si>
  <si>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</si>
  <si>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</si>
  <si>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</si>
  <si>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</si>
  <si>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</si>
  <si>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</si>
  <si>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</si>
  <si>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</si>
  <si>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</si>
  <si>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</si>
  <si>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</si>
  <si>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</si>
  <si>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</si>
  <si>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</si>
  <si>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</si>
  <si>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</si>
  <si>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</si>
  <si>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</si>
  <si>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</si>
  <si>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</si>
  <si>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</si>
  <si>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</si>
  <si>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</si>
  <si>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</si>
  <si>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</si>
  <si>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</si>
  <si>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</si>
  <si>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</si>
  <si>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</si>
  <si>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</si>
  <si>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</si>
  <si>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</si>
  <si>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</si>
  <si>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</si>
  <si>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</si>
  <si>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</si>
  <si>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</si>
  <si>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</si>
  <si>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</si>
  <si>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</si>
  <si>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</si>
  <si>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</si>
  <si>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</si>
  <si>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</si>
  <si>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</si>
  <si>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</si>
  <si>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</si>
  <si>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</si>
  <si>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</si>
  <si>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</si>
  <si>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</si>
  <si>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</si>
  <si>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</si>
  <si>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</si>
  <si>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</si>
  <si>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</si>
  <si>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</si>
  <si>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</si>
  <si>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</si>
  <si>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</si>
  <si>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</si>
  <si>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</si>
  <si>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</si>
  <si>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</si>
  <si>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</si>
  <si>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</si>
  <si>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</si>
  <si>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</si>
  <si>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</si>
  <si>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</si>
  <si>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</si>
  <si>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</si>
  <si>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</si>
  <si>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</si>
  <si>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</si>
  <si>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</si>
  <si>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</si>
  <si>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</si>
  <si>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</si>
  <si>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</si>
  <si>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</si>
  <si>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</si>
  <si>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</si>
  <si>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</si>
  <si>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</si>
  <si>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</si>
  <si>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</si>
  <si>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</si>
  <si>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</si>
  <si>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</si>
  <si>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</si>
  <si>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</si>
  <si>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</si>
  <si>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</si>
  <si>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</si>
  <si>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</si>
  <si>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</si>
  <si>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</si>
  <si>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</si>
  <si>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</si>
  <si>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</si>
  <si>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</si>
  <si>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</si>
  <si>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</si>
  <si>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</si>
  <si>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</si>
  <si>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</si>
  <si>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</si>
  <si>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</si>
  <si>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</si>
  <si>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</si>
  <si>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</si>
  <si>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</si>
  <si>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</si>
  <si>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</si>
  <si>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</si>
  <si>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</si>
  <si>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</si>
  <si>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</si>
  <si>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</si>
  <si>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</si>
  <si>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</si>
  <si>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</si>
  <si>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</si>
  <si>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</si>
  <si>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</si>
  <si>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</si>
  <si>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</si>
  <si>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</si>
  <si>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</si>
  <si>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</si>
  <si>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</si>
  <si>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</si>
  <si>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</si>
  <si>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</si>
  <si>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</si>
  <si>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</si>
  <si>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</si>
  <si>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</si>
  <si>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</si>
  <si>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</si>
  <si>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</si>
  <si>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</si>
  <si>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</si>
  <si>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</si>
  <si>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</si>
  <si>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</si>
  <si>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</si>
  <si>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</si>
  <si>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</si>
  <si>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</si>
  <si>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</si>
  <si>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</si>
  <si>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</si>
  <si>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</si>
  <si>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</si>
  <si>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</si>
  <si>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</si>
  <si>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</si>
  <si>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</si>
  <si>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</si>
  <si>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</si>
  <si>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</si>
  <si>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</si>
  <si>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</si>
  <si>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</si>
  <si>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</si>
  <si>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</si>
  <si>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</si>
  <si>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</si>
  <si>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</si>
  <si>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</si>
  <si>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</si>
  <si>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</si>
  <si>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</si>
  <si>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</si>
  <si>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</si>
  <si>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</si>
  <si>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</si>
  <si>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</si>
  <si>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</si>
  <si>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</si>
  <si>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</si>
  <si>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</si>
  <si>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</si>
  <si>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</si>
  <si>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</si>
  <si>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</si>
  <si>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</si>
  <si>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</si>
  <si>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</si>
  <si>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</si>
  <si>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</si>
  <si>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</si>
  <si>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</si>
  <si>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</si>
  <si>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</si>
  <si>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</si>
  <si>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</si>
  <si>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</si>
  <si>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</si>
  <si>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</si>
  <si>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</si>
  <si>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</si>
  <si>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</si>
  <si>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</si>
  <si>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</si>
  <si>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</si>
  <si>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</si>
  <si>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</si>
  <si>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</si>
  <si>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</si>
  <si>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</si>
  <si>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</si>
  <si>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</si>
  <si>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</si>
  <si>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</si>
  <si>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</si>
  <si>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</si>
  <si>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</si>
  <si>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</si>
  <si>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</si>
  <si>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</si>
  <si>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</si>
  <si>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</si>
  <si>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</si>
  <si>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</si>
  <si>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</si>
  <si>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</si>
  <si>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</si>
  <si>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</si>
  <si>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</si>
  <si>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</si>
  <si>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</si>
  <si>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</si>
  <si>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</si>
  <si>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</si>
  <si>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</si>
  <si>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</si>
  <si>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</si>
  <si>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</si>
  <si>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</si>
  <si>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</si>
  <si>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</si>
  <si>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</si>
  <si>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</si>
  <si>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</si>
  <si>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</si>
  <si>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</si>
  <si>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</si>
  <si>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</si>
  <si>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</si>
  <si>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</si>
  <si>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</si>
  <si>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</si>
  <si>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</si>
  <si>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</si>
  <si>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</si>
  <si>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</si>
  <si>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</si>
  <si>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</si>
  <si>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</si>
  <si>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</si>
  <si>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</si>
  <si>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</si>
  <si>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</si>
  <si>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</si>
  <si>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</si>
  <si>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</si>
  <si>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</si>
  <si>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</si>
  <si>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</si>
  <si>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</si>
  <si>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</si>
  <si>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</si>
  <si>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</si>
  <si>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</si>
  <si>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</si>
  <si>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</si>
  <si>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</si>
  <si>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</si>
  <si>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</si>
  <si>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</si>
  <si>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</si>
  <si>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</si>
  <si>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</si>
  <si>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</si>
  <si>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</si>
  <si>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</si>
  <si>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</si>
  <si>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</si>
  <si>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</si>
  <si>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</si>
  <si>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</si>
  <si>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</si>
  <si>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</si>
  <si>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</si>
  <si>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</si>
  <si>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</si>
  <si>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</si>
  <si>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</si>
  <si>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</si>
  <si>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</si>
  <si>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</si>
  <si>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</si>
  <si>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</si>
  <si>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</si>
  <si>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</si>
  <si>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</si>
  <si>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</si>
  <si>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</si>
  <si>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</si>
  <si>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</si>
  <si>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</si>
  <si>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</si>
  <si>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</si>
  <si>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</si>
  <si>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</si>
  <si>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</si>
  <si>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</si>
  <si>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</si>
  <si>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</si>
  <si>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</si>
  <si>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</si>
  <si>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</si>
  <si>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</si>
  <si>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</si>
  <si>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</si>
  <si>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</si>
  <si>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</si>
  <si>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</si>
  <si>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</si>
  <si>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</si>
  <si>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</si>
  <si>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</si>
  <si>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</si>
  <si>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</si>
  <si>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</si>
  <si>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</si>
  <si>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</si>
  <si>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</si>
  <si>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</si>
  <si>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</si>
  <si>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</si>
  <si>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</si>
  <si>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</si>
  <si>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</si>
  <si>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</si>
  <si>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</si>
  <si>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</si>
  <si>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</si>
  <si>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</si>
  <si>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</si>
  <si>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</si>
  <si>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</si>
  <si>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</si>
  <si>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</si>
  <si>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</si>
  <si>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</si>
  <si>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</si>
  <si>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</si>
  <si>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</si>
  <si>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</si>
  <si>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</si>
  <si>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</si>
  <si>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</si>
  <si>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</si>
  <si>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</si>
  <si>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</si>
  <si>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</si>
  <si>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</si>
  <si>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</si>
  <si>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</si>
  <si>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</si>
  <si>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</si>
  <si>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</si>
  <si>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</si>
  <si>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</si>
  <si>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</si>
  <si>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</si>
  <si>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</si>
  <si>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</si>
  <si>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</si>
  <si>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</si>
  <si>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</si>
  <si>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</si>
  <si>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</si>
  <si>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</si>
  <si>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</si>
  <si>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</si>
  <si>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</si>
  <si>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</si>
  <si>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</si>
  <si>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</si>
  <si>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</si>
  <si>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</si>
  <si>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</si>
  <si>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</si>
  <si>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</si>
  <si>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</si>
  <si>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</si>
  <si>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</si>
  <si>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</si>
  <si>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</si>
  <si>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</si>
  <si>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</si>
  <si>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</si>
  <si>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</si>
  <si>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</si>
  <si>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</si>
  <si>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</si>
  <si>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</si>
  <si>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</si>
  <si>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</si>
  <si>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</si>
  <si>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</si>
  <si>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</si>
  <si>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</si>
  <si>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</si>
  <si>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</si>
  <si>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</si>
  <si>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</si>
  <si>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</si>
  <si>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</si>
  <si>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</si>
  <si>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</si>
  <si>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</si>
  <si>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</si>
  <si>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</si>
  <si>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</si>
  <si>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</si>
  <si>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</si>
  <si>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</si>
  <si>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</si>
  <si>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</si>
  <si>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</si>
  <si>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</si>
  <si>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</si>
  <si>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</si>
  <si>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</si>
  <si>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</si>
  <si>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</si>
  <si>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</si>
  <si>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</si>
  <si>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</si>
  <si>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</si>
  <si>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</si>
  <si>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</si>
  <si>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</si>
  <si>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</si>
  <si>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</si>
  <si>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</si>
  <si>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</si>
  <si>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</si>
  <si>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</si>
  <si>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</si>
  <si>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</si>
  <si>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</si>
  <si>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</si>
  <si>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</si>
  <si>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</si>
  <si>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</si>
  <si>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</si>
  <si>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</si>
  <si>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</si>
  <si>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</si>
  <si>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</si>
  <si>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</si>
  <si>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</si>
  <si>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</si>
  <si>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</si>
  <si>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</si>
  <si>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</si>
  <si>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</si>
  <si>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</si>
  <si>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</si>
  <si>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</si>
  <si>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</si>
  <si>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</si>
  <si>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</si>
  <si>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</si>
  <si>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</si>
  <si>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</si>
  <si>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</si>
  <si>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</si>
  <si>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</si>
  <si>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</si>
  <si>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</si>
  <si>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</si>
  <si>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</si>
  <si>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</si>
  <si>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</si>
  <si>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</si>
  <si>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</si>
  <si>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</si>
  <si>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</si>
  <si>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</si>
  <si>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</si>
  <si>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</si>
  <si>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</si>
  <si>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</si>
  <si>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</si>
  <si>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</si>
  <si>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</si>
  <si>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</si>
  <si>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</si>
  <si>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</si>
  <si>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</si>
  <si>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</si>
  <si>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</si>
  <si>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</si>
  <si>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</si>
  <si>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</si>
  <si>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</si>
  <si>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</si>
  <si>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</si>
  <si>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</si>
  <si>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</si>
  <si>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</si>
  <si>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</si>
  <si>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</si>
  <si>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</si>
  <si>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</si>
  <si>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</si>
  <si>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</si>
  <si>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</si>
  <si>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</si>
  <si>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</si>
  <si>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</si>
  <si>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</si>
  <si>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</si>
  <si>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</si>
  <si>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</si>
  <si>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</si>
  <si>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</si>
  <si>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</si>
  <si>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</si>
  <si>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</si>
  <si>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</si>
  <si>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</si>
  <si>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</si>
  <si>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</si>
  <si>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</si>
  <si>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</si>
  <si>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</si>
  <si>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</si>
  <si>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</si>
  <si>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</si>
  <si>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</si>
  <si>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</si>
  <si>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</si>
  <si>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</si>
  <si>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</si>
  <si>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</si>
  <si>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</si>
  <si>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</si>
  <si>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</si>
  <si>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</si>
  <si>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</si>
  <si>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</si>
  <si>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</si>
  <si>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</si>
  <si>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</si>
  <si>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</si>
  <si>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</si>
  <si>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</si>
  <si>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</si>
  <si>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</si>
  <si>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</si>
  <si>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</si>
  <si>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</si>
  <si>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</si>
  <si>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</si>
  <si>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</si>
  <si>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</si>
  <si>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</si>
  <si>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</si>
  <si>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</si>
  <si>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</si>
  <si>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</si>
  <si>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</si>
  <si>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</si>
  <si>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</si>
  <si>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</si>
  <si>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</si>
  <si>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</si>
  <si>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</si>
  <si>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</si>
  <si>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</si>
  <si>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</si>
  <si>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</si>
  <si>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</si>
  <si>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</si>
  <si>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</si>
  <si>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</si>
  <si>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</si>
  <si>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</si>
  <si>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</si>
  <si>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</si>
  <si>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</si>
  <si>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</si>
  <si>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</si>
  <si>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</si>
  <si>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</si>
  <si>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</si>
  <si>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</si>
  <si>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</si>
  <si>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</si>
  <si>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</si>
  <si>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</si>
  <si>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</si>
  <si>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</si>
  <si>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</si>
  <si>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</si>
  <si>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</si>
  <si>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</si>
  <si>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</si>
  <si>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</si>
  <si>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</si>
  <si>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</si>
  <si>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</si>
  <si>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</si>
  <si>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</si>
  <si>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</si>
  <si>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</si>
  <si>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</si>
  <si>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</si>
  <si>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</si>
  <si>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</si>
  <si>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</si>
  <si>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</si>
  <si>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</si>
  <si>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</si>
  <si>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</si>
  <si>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</si>
  <si>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</si>
  <si>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</si>
  <si>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</si>
  <si>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</si>
  <si>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</si>
  <si>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</si>
  <si>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</si>
  <si>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</si>
  <si>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</si>
  <si>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</si>
  <si>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</si>
  <si>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</si>
  <si>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</si>
  <si>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</si>
  <si>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</si>
  <si>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</si>
  <si>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</si>
  <si>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</si>
  <si>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</si>
  <si>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</si>
  <si>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</si>
  <si>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</si>
  <si>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</si>
  <si>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</si>
  <si>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</si>
  <si>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</si>
  <si>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</si>
  <si>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</si>
  <si>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</si>
  <si>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</si>
  <si>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</si>
  <si>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</si>
  <si>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</si>
  <si>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</si>
  <si>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</si>
  <si>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</si>
  <si>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</si>
  <si>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</si>
  <si>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</si>
  <si>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</si>
  <si>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</si>
  <si>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</si>
  <si>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</si>
  <si>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</si>
  <si>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</si>
  <si>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</si>
  <si>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</si>
  <si>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</si>
  <si>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</si>
  <si>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</si>
  <si>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</si>
  <si>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</si>
  <si>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</si>
  <si>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</si>
  <si>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</si>
  <si>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</si>
  <si>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</si>
  <si>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</si>
  <si>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</si>
  <si>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</si>
  <si>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</si>
  <si>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</si>
  <si>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</si>
  <si>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</si>
  <si>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</si>
  <si>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</si>
  <si>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</si>
  <si>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</si>
  <si>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</si>
  <si>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</si>
  <si>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</si>
  <si>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</si>
  <si>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</si>
  <si>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</si>
  <si>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</si>
  <si>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</si>
  <si>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</si>
  <si>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</si>
  <si>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</si>
  <si>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</si>
  <si>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</si>
  <si>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</si>
  <si>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</si>
  <si>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</si>
  <si>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</si>
  <si>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</si>
  <si>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</si>
  <si>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</si>
  <si>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</si>
  <si>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</si>
  <si>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</si>
  <si>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</si>
  <si>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</si>
  <si>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</si>
  <si>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</si>
  <si>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</si>
  <si>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</si>
  <si>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</si>
  <si>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</si>
  <si>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</si>
  <si>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</si>
  <si>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</si>
  <si>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</si>
  <si>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</si>
  <si>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</si>
  <si>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</si>
  <si>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</si>
  <si>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</si>
  <si>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</si>
  <si>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</si>
  <si>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</si>
  <si>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</si>
  <si>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</si>
  <si>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</si>
  <si>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</si>
  <si>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</si>
  <si>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</si>
  <si>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</si>
  <si>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</si>
  <si>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</si>
  <si>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</si>
  <si>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</si>
  <si>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</si>
  <si>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</si>
  <si>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</si>
  <si>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</si>
  <si>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</si>
  <si>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</si>
  <si>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</si>
  <si>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</si>
  <si>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</si>
  <si>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</si>
  <si>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</si>
  <si>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</si>
  <si>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</si>
  <si>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</si>
  <si>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</si>
  <si>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</si>
  <si>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</si>
  <si>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</si>
  <si>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</si>
  <si>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</si>
  <si>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</si>
  <si>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</si>
  <si>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</si>
  <si>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</si>
  <si>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</si>
  <si>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</si>
  <si>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</si>
  <si>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</si>
  <si>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</si>
  <si>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</si>
  <si>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</si>
  <si>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</si>
  <si>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</si>
  <si>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</si>
  <si>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</si>
  <si>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</si>
  <si>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</si>
  <si>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</si>
  <si>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</si>
  <si>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</si>
  <si>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</si>
  <si>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</si>
  <si>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</si>
  <si>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</si>
  <si>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</si>
  <si>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</si>
  <si>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</si>
  <si>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</si>
  <si>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</si>
  <si>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</si>
  <si>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</si>
  <si>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</si>
  <si>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</si>
  <si>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</si>
  <si>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</si>
  <si>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</si>
  <si>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</si>
  <si>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</si>
  <si>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</si>
  <si>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</si>
  <si>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</si>
  <si>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</si>
  <si>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</si>
  <si>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</si>
  <si>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</si>
  <si>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</si>
  <si>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</si>
  <si>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</si>
  <si>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</si>
  <si>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</si>
  <si>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</si>
  <si>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</si>
  <si>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</si>
  <si>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</si>
  <si>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</si>
  <si>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</si>
  <si>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</si>
  <si>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</si>
  <si>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</si>
  <si>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</si>
  <si>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</si>
  <si>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</si>
  <si>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</si>
  <si>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</si>
  <si>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</si>
  <si>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</si>
  <si>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</si>
  <si>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</si>
  <si>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</si>
  <si>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</si>
  <si>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</si>
  <si>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</si>
  <si>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</si>
  <si>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</si>
  <si>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</si>
  <si>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</si>
  <si>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</si>
  <si>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</si>
  <si>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</si>
  <si>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</si>
  <si>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</si>
  <si>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</si>
  <si>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</si>
  <si>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</si>
  <si>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</si>
  <si>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</si>
  <si>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</si>
  <si>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</si>
  <si>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</si>
  <si>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</si>
  <si>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</si>
  <si>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</si>
  <si>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</si>
  <si>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</si>
  <si>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</si>
  <si>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</si>
  <si>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</si>
  <si>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</si>
  <si>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</si>
  <si>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</si>
  <si>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</si>
  <si>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</si>
  <si>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</si>
  <si>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</si>
  <si>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</si>
  <si>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</si>
  <si>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</si>
  <si>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</si>
  <si>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</si>
  <si>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</si>
  <si>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</si>
  <si>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</si>
  <si>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</si>
  <si>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</si>
  <si>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</si>
  <si>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</si>
  <si>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</si>
  <si>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</si>
  <si>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</si>
  <si>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</si>
  <si>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</si>
  <si>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</si>
  <si>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</si>
  <si>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</si>
  <si>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</si>
  <si>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</si>
  <si>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</si>
  <si>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</si>
  <si>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</si>
  <si>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</si>
  <si>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</si>
  <si>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</si>
  <si>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</si>
  <si>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</si>
  <si>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</si>
  <si>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</si>
  <si>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</si>
  <si>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</si>
  <si>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</si>
  <si>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</si>
  <si>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</si>
  <si>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</si>
  <si>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</si>
  <si>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</si>
  <si>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</si>
  <si>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</si>
  <si>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</si>
  <si>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</si>
  <si>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</si>
  <si>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</si>
  <si>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</si>
  <si>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</si>
  <si>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</si>
  <si>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</si>
  <si>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</si>
  <si>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</si>
  <si>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</si>
  <si>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</si>
  <si>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</si>
  <si>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</si>
  <si>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</si>
  <si>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</si>
  <si>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</si>
  <si>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</si>
  <si>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</si>
  <si>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</si>
  <si>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</si>
  <si>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</si>
  <si>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</si>
  <si>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</si>
  <si>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</si>
  <si>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</si>
  <si>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</si>
  <si>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</si>
  <si>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</si>
  <si>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</si>
  <si>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</si>
  <si>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</si>
  <si>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</si>
  <si>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</si>
  <si>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</si>
  <si>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</si>
  <si>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</si>
  <si>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</si>
  <si>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</si>
  <si>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</si>
  <si>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</si>
  <si>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</si>
  <si>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</si>
  <si>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</si>
  <si>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</si>
  <si>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</si>
  <si>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</si>
  <si>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</si>
  <si>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</si>
  <si>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</si>
  <si>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</si>
  <si>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</si>
  <si>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</si>
  <si>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</si>
  <si>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</si>
  <si>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</si>
  <si>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</si>
  <si>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</si>
  <si>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</si>
  <si>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</si>
  <si>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</si>
  <si>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</si>
  <si>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</si>
  <si>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</si>
  <si>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</si>
  <si>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</si>
  <si>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</si>
  <si>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</si>
  <si>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</si>
  <si>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</si>
  <si>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</si>
  <si>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</si>
  <si>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</si>
  <si>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</si>
  <si>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</si>
  <si>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</si>
  <si>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</si>
  <si>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</si>
  <si>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</si>
  <si>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</si>
  <si>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</si>
  <si>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</si>
  <si>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</si>
  <si>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</si>
  <si>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</si>
  <si>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</si>
  <si>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</si>
  <si>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</si>
  <si>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</si>
  <si>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</si>
  <si>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</si>
  <si>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</si>
  <si>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</si>
  <si>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</si>
  <si>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</si>
  <si>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</si>
  <si>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</si>
  <si>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</si>
  <si>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</si>
  <si>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</si>
  <si>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</si>
  <si>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</si>
  <si>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</si>
  <si>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</si>
  <si>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</si>
  <si>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</si>
  <si>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</si>
  <si>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</si>
  <si>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</si>
  <si>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</si>
  <si>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</si>
  <si>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</si>
  <si>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</si>
  <si>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</si>
  <si>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</si>
  <si>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</si>
  <si>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</si>
  <si>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</si>
  <si>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</si>
  <si>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</si>
  <si>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</si>
  <si>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</si>
  <si>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</si>
  <si>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</si>
  <si>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</si>
  <si>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</si>
  <si>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</si>
  <si>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</si>
  <si>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</si>
  <si>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</si>
  <si>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</si>
  <si>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</si>
  <si>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</si>
  <si>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</si>
  <si>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</si>
  <si>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</si>
  <si>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</si>
  <si>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</si>
  <si>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</si>
  <si>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</si>
  <si>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</si>
  <si>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</si>
  <si>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</si>
  <si>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</si>
  <si>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</si>
  <si>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</si>
  <si>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</si>
  <si>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</si>
  <si>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</si>
  <si>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</si>
  <si>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</si>
  <si>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</si>
  <si>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</si>
  <si>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</si>
  <si>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</si>
  <si>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</si>
  <si>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</si>
  <si>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</si>
  <si>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</si>
  <si>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</si>
  <si>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</si>
  <si>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</si>
  <si>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</si>
  <si>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</si>
  <si>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</si>
  <si>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</si>
  <si>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</si>
  <si>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</si>
  <si>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</si>
  <si>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</si>
  <si>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</si>
  <si>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</si>
  <si>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</si>
  <si>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</si>
  <si>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</si>
  <si>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</si>
  <si>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</si>
  <si>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</si>
  <si>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</si>
  <si>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</si>
  <si>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</si>
  <si>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</si>
  <si>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</si>
  <si>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</si>
  <si>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</si>
  <si>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</si>
  <si>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</si>
  <si>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</si>
  <si>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</si>
  <si>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</si>
  <si>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</si>
  <si>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</si>
  <si>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</si>
  <si>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</si>
  <si>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</si>
  <si>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</si>
  <si>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</si>
  <si>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</si>
  <si>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</si>
  <si>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</si>
  <si>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</si>
  <si>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</si>
  <si>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</si>
  <si>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</si>
  <si>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</si>
  <si>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</si>
  <si>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</si>
  <si>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</si>
  <si>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</si>
  <si>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</si>
  <si>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</si>
  <si>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</si>
  <si>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</si>
  <si>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</si>
  <si>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</si>
  <si>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</si>
  <si>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</si>
  <si>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</si>
  <si>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</si>
  <si>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</si>
  <si>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</si>
  <si>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</si>
  <si>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</si>
  <si>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</si>
  <si>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</si>
  <si>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</si>
  <si>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</si>
  <si>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</si>
  <si>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</si>
  <si>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</si>
  <si>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</si>
  <si>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</si>
  <si>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</si>
  <si>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</si>
  <si>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</si>
  <si>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</si>
  <si>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</si>
  <si>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</si>
  <si>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</si>
  <si>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</si>
  <si>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</si>
  <si>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</si>
  <si>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</si>
  <si>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</si>
  <si>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</si>
  <si>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</si>
  <si>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</si>
  <si>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</si>
  <si>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</si>
  <si>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</si>
  <si>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</si>
  <si>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</si>
  <si>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</si>
  <si>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</si>
  <si>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</si>
  <si>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</si>
  <si>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</si>
  <si>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</si>
  <si>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</si>
  <si>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</si>
  <si>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</si>
  <si>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</si>
  <si>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</si>
  <si>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</si>
  <si>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</si>
  <si>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</si>
  <si>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</si>
  <si>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</si>
  <si>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</si>
  <si>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</si>
  <si>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</si>
  <si>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</si>
  <si>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</si>
  <si>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</si>
  <si>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</si>
  <si>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</si>
  <si>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</si>
  <si>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</si>
  <si>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</si>
  <si>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</si>
  <si>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</si>
  <si>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</si>
  <si>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</si>
  <si>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</si>
  <si>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</si>
  <si>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</si>
  <si>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</si>
  <si>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</si>
  <si>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</si>
  <si>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</si>
  <si>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</si>
  <si>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</si>
  <si>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</si>
  <si>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</si>
  <si>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</si>
  <si>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</si>
  <si>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</si>
  <si>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</si>
  <si>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</si>
  <si>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</si>
  <si>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</si>
  <si>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</si>
  <si>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</si>
  <si>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</si>
  <si>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</si>
  <si>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</si>
  <si>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</si>
  <si>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</si>
  <si>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</si>
  <si>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</si>
  <si>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</si>
  <si>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</si>
  <si>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</si>
  <si>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</si>
  <si>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</si>
  <si>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</si>
  <si>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</si>
  <si>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</si>
  <si>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</si>
  <si>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</si>
  <si>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</si>
  <si>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</si>
  <si>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</si>
  <si>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</si>
  <si>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</si>
  <si>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</si>
  <si>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</si>
  <si>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</si>
  <si>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</si>
  <si>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</si>
  <si>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</si>
  <si>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</si>
  <si>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</si>
  <si>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</si>
  <si>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</si>
  <si>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</si>
  <si>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</si>
  <si>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</si>
  <si>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</si>
  <si>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</si>
  <si>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</si>
  <si>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</si>
  <si>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</si>
  <si>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</si>
  <si>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</si>
  <si>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</si>
  <si>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</si>
  <si>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</si>
  <si>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</si>
  <si>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</si>
  <si>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</si>
  <si>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</si>
  <si>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</si>
  <si>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</si>
  <si>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</si>
  <si>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</si>
  <si>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</si>
  <si>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</si>
  <si>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</si>
  <si>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</si>
  <si>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</si>
  <si>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</si>
  <si>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</si>
  <si>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</si>
  <si>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</si>
  <si>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</si>
  <si>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</si>
  <si>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</si>
  <si>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</si>
  <si>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</si>
  <si>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</si>
  <si>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</si>
  <si>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</si>
  <si>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</si>
  <si>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</si>
  <si>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</si>
  <si>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</si>
  <si>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</si>
  <si>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</si>
  <si>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</si>
  <si>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</si>
  <si>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</si>
  <si>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</si>
  <si>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</si>
  <si>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</si>
  <si>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</si>
  <si>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</si>
  <si>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</si>
  <si>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</si>
  <si>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</si>
  <si>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</si>
  <si>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</si>
  <si>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</si>
  <si>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</si>
  <si>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</si>
  <si>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</si>
  <si>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</si>
  <si>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</si>
  <si>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</si>
  <si>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</si>
  <si>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</si>
  <si>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</si>
  <si>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</si>
  <si>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</si>
  <si>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</si>
  <si>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</si>
  <si>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</si>
  <si>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</si>
  <si>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</si>
  <si>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</si>
  <si>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</si>
  <si>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</si>
  <si>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</si>
  <si>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</si>
  <si>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</si>
  <si>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</si>
  <si>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</si>
  <si>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</si>
  <si>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</si>
  <si>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</si>
  <si>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</si>
  <si>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</si>
  <si>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</si>
  <si>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</si>
  <si>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</si>
  <si>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</si>
  <si>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</si>
  <si>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</si>
  <si>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</si>
  <si>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</si>
  <si>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</si>
  <si>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</si>
  <si>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</si>
  <si>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</si>
  <si>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</si>
  <si>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</si>
  <si>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</si>
  <si>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</si>
  <si>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</si>
  <si>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</si>
  <si>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</si>
  <si>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</si>
  <si>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</si>
  <si>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</si>
  <si>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</si>
  <si>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</si>
  <si>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</si>
  <si>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</si>
  <si>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</si>
  <si>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</si>
  <si>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</si>
  <si>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</si>
  <si>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</si>
  <si>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</si>
  <si>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</si>
  <si>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</si>
  <si>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</si>
  <si>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</si>
  <si>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</si>
  <si>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</si>
  <si>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</si>
  <si>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</si>
  <si>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</si>
  <si>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</si>
  <si>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</si>
  <si>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</si>
  <si>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</si>
  <si>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</si>
  <si>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</si>
  <si>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</si>
  <si>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</si>
  <si>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</si>
  <si>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</si>
  <si>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</si>
  <si>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</si>
  <si>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</si>
  <si>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</si>
  <si>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</si>
  <si>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</si>
  <si>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</si>
  <si>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</si>
  <si>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</si>
  <si>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</si>
  <si>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</si>
  <si>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</si>
  <si>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</si>
  <si>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</si>
  <si>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</si>
  <si>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</si>
  <si>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</si>
  <si>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</si>
  <si>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</si>
  <si>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</si>
  <si>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</si>
  <si>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</si>
  <si>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</si>
  <si>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</si>
  <si>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</si>
  <si>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</si>
  <si>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</si>
  <si>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</si>
  <si>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</si>
  <si>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</si>
  <si>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</si>
  <si>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</si>
  <si>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</si>
  <si>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</si>
  <si>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</si>
  <si>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</si>
  <si>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</si>
  <si>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</si>
  <si>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</si>
  <si>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</si>
  <si>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</si>
  <si>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</si>
  <si>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</si>
  <si>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</si>
  <si>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</si>
  <si>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</si>
  <si>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</si>
  <si>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</si>
  <si>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</si>
  <si>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</si>
  <si>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</si>
  <si>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</si>
  <si>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</si>
  <si>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</si>
  <si>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</si>
  <si>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</si>
  <si>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</si>
  <si>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</si>
  <si>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</si>
  <si>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</si>
  <si>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</si>
  <si>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</si>
  <si>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</si>
  <si>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</si>
  <si>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</si>
  <si>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</si>
  <si>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</si>
  <si>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</si>
  <si>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</si>
  <si>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</si>
  <si>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</si>
  <si>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</si>
  <si>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</si>
  <si>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</si>
  <si>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</si>
  <si>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</si>
  <si>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</si>
  <si>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</si>
  <si>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</si>
  <si>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</si>
  <si>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</si>
  <si>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</si>
  <si>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</si>
  <si>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</si>
  <si>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</si>
  <si>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</si>
  <si>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</si>
  <si>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</si>
  <si>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</si>
  <si>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</si>
  <si>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</si>
  <si>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</si>
  <si>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</si>
  <si>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</si>
  <si>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</si>
  <si>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</si>
  <si>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</si>
  <si>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</si>
  <si>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</si>
  <si>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</si>
  <si>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</si>
  <si>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</si>
  <si>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</si>
  <si>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</si>
  <si>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</si>
  <si>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</si>
  <si>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</si>
  <si>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</si>
  <si>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</si>
  <si>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</si>
  <si>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</si>
  <si>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</si>
  <si>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</si>
  <si>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</si>
  <si>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</si>
  <si>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</si>
  <si>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</si>
  <si>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</si>
  <si>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</si>
  <si>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</si>
  <si>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</si>
  <si>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</si>
  <si>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</si>
  <si>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</si>
  <si>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</si>
  <si>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</si>
  <si>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</si>
  <si>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</si>
  <si>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</si>
  <si>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</si>
  <si>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</si>
  <si>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</si>
  <si>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</si>
  <si>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</si>
  <si>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</si>
  <si>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</si>
  <si>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</si>
  <si>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</si>
  <si>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</si>
  <si>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</si>
  <si>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</si>
  <si>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</si>
  <si>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</si>
  <si>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</si>
  <si>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</si>
  <si>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</si>
  <si>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</si>
  <si>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</si>
  <si>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</si>
  <si>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</si>
  <si>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</si>
  <si>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</si>
  <si>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</si>
  <si>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</si>
  <si>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</si>
  <si>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</si>
  <si>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</si>
  <si>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</si>
  <si>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</si>
  <si>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</si>
  <si>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</si>
  <si>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</si>
  <si>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</si>
  <si>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</si>
  <si>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</si>
  <si>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</si>
  <si>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</si>
  <si>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</si>
  <si>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</si>
  <si>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</si>
  <si>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</si>
  <si>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</si>
  <si>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</si>
  <si>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</si>
  <si>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</si>
  <si>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</si>
  <si>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</si>
  <si>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</si>
  <si>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</si>
  <si>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</si>
  <si>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</si>
  <si>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</si>
  <si>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</si>
  <si>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</si>
  <si>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</si>
  <si>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</si>
  <si>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</si>
  <si>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</si>
  <si>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</si>
  <si>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</si>
  <si>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</si>
  <si>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</si>
  <si>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</si>
  <si>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</si>
  <si>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</si>
  <si>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</si>
  <si>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</si>
  <si>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</si>
  <si>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</si>
  <si>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</si>
  <si>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</si>
  <si>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</si>
  <si>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</si>
  <si>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</si>
  <si>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</si>
  <si>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</si>
  <si>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</si>
  <si>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</si>
  <si>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</si>
  <si>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</si>
  <si>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</si>
  <si>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</si>
  <si>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</si>
  <si>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</si>
  <si>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</si>
  <si>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</si>
  <si>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</si>
  <si>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</si>
  <si>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</si>
  <si>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</si>
  <si>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</si>
  <si>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</si>
  <si>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</si>
  <si>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</si>
  <si>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</si>
  <si>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</si>
  <si>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</si>
  <si>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</si>
  <si>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</si>
  <si>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</si>
  <si>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</si>
  <si>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</si>
  <si>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</si>
  <si>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</si>
  <si>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</si>
  <si>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</si>
  <si>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</si>
  <si>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</si>
  <si>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</si>
  <si>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</si>
  <si>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</si>
  <si>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</si>
  <si>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</si>
  <si>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</si>
  <si>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</si>
  <si>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</si>
  <si>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</si>
  <si>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</si>
  <si>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</si>
  <si>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</si>
  <si>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</si>
  <si>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</si>
  <si>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</si>
  <si>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</si>
  <si>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</si>
  <si>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</si>
  <si>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</si>
  <si>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</si>
  <si>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</si>
  <si>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</si>
  <si>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</si>
  <si>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</si>
  <si>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</si>
  <si>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</si>
  <si>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</si>
  <si>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</si>
  <si>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</si>
  <si>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</si>
  <si>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</si>
  <si>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</si>
  <si>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</si>
  <si>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</si>
  <si>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</si>
  <si>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</si>
  <si>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</si>
  <si>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</si>
  <si>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</si>
  <si>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</si>
  <si>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</si>
  <si>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</si>
  <si>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</si>
  <si>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</si>
  <si>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</si>
  <si>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</si>
  <si>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</si>
  <si>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</si>
  <si>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</si>
  <si>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</si>
  <si>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</si>
  <si>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</si>
  <si>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</si>
  <si>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</si>
  <si>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</si>
  <si>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</si>
  <si>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</si>
  <si>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</si>
  <si>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</si>
  <si>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</si>
  <si>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</si>
  <si>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</si>
  <si>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</si>
  <si>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</si>
  <si>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</si>
  <si>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</si>
  <si>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</si>
  <si>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</si>
  <si>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</si>
  <si>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</si>
  <si>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</si>
  <si>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</si>
  <si>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</si>
  <si>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</si>
  <si>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</si>
  <si>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</si>
  <si>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</si>
  <si>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</si>
  <si>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</si>
  <si>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</si>
  <si>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</si>
  <si>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</si>
  <si>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</si>
  <si>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</si>
  <si>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</si>
  <si>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</si>
  <si>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</si>
  <si>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</si>
  <si>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</si>
  <si>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</si>
  <si>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</si>
  <si>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</si>
  <si>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</si>
  <si>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</si>
  <si>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</si>
  <si>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</si>
  <si>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</si>
  <si>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</si>
  <si>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</si>
  <si>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</si>
  <si>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</si>
  <si>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</si>
  <si>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</si>
  <si>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</si>
  <si>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</si>
  <si>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</si>
  <si>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</si>
  <si>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</si>
  <si>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</si>
  <si>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</si>
  <si>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</si>
  <si>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</si>
  <si>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</si>
  <si>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</si>
  <si>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</si>
  <si>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</si>
  <si>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</si>
  <si>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</si>
  <si>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</si>
  <si>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</si>
  <si>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</si>
  <si>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</si>
  <si>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</si>
  <si>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</si>
  <si>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</si>
  <si>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</si>
  <si>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</si>
  <si>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</si>
  <si>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</si>
  <si>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</si>
  <si>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</si>
  <si>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</si>
  <si>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</si>
  <si>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</si>
  <si>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</si>
  <si>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</si>
  <si>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</si>
  <si>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</si>
  <si>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</si>
  <si>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</si>
  <si>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</si>
  <si>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</si>
  <si>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</si>
  <si>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</si>
  <si>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</si>
  <si>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</si>
  <si>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</si>
  <si>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</si>
  <si>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</si>
  <si>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</si>
  <si>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</si>
  <si>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</si>
  <si>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</si>
  <si>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</si>
  <si>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</si>
  <si>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</si>
  <si>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</si>
  <si>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</si>
  <si>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</si>
  <si>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</si>
  <si>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</si>
  <si>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</si>
  <si>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</si>
  <si>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</si>
  <si>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</si>
  <si>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</si>
  <si>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</si>
  <si>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</si>
  <si>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</si>
  <si>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</si>
  <si>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</si>
  <si>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</si>
  <si>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</si>
  <si>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</si>
  <si>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</si>
  <si>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</si>
  <si>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</si>
  <si>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</si>
  <si>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</si>
  <si>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</si>
  <si>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</si>
  <si>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</si>
  <si>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</si>
  <si>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</si>
  <si>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</si>
  <si>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</si>
  <si>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</si>
  <si>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</si>
  <si>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</si>
  <si>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</si>
  <si>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</si>
  <si>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</si>
  <si>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</si>
  <si>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</si>
  <si>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</si>
  <si>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</si>
  <si>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</si>
  <si>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</si>
  <si>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</si>
  <si>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</si>
  <si>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</si>
  <si>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</si>
  <si>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</si>
  <si>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</si>
  <si>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</si>
  <si>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</si>
  <si>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</si>
  <si>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</si>
  <si>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</si>
  <si>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</si>
  <si>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</si>
  <si>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</si>
  <si>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</si>
  <si>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</si>
  <si>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</si>
  <si>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</si>
  <si>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</si>
  <si>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</si>
  <si>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</si>
  <si>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</si>
  <si>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</si>
  <si>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</si>
  <si>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</si>
  <si>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</si>
  <si>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</si>
  <si>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</si>
  <si>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</si>
  <si>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</si>
  <si>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</si>
  <si>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</si>
  <si>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</si>
  <si>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</si>
  <si>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</si>
  <si>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</si>
  <si>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</si>
  <si>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</si>
  <si>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</si>
  <si>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</si>
  <si>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</si>
  <si>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</si>
  <si>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</si>
  <si>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</si>
  <si>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</si>
  <si>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</si>
  <si>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</si>
  <si>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</si>
  <si>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</si>
  <si>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</si>
  <si>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</si>
  <si>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</si>
  <si>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</si>
  <si>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</si>
  <si>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</si>
  <si>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</si>
  <si>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</si>
  <si>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</si>
  <si>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</si>
  <si>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</si>
  <si>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</si>
  <si>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</si>
  <si>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</si>
  <si>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</si>
  <si>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</si>
  <si>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</si>
  <si>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</si>
  <si>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</si>
  <si>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</si>
  <si>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</si>
  <si>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</si>
  <si>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</si>
  <si>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</si>
  <si>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</si>
  <si>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</si>
  <si>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</si>
  <si>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</si>
  <si>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</si>
  <si>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</si>
  <si>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</si>
  <si>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</si>
  <si>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</si>
  <si>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</si>
  <si>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</si>
  <si>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</si>
  <si>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</si>
  <si>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</si>
  <si>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</si>
  <si>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</si>
  <si>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</si>
  <si>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</si>
  <si>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</si>
  <si>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</si>
  <si>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</si>
  <si>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</si>
  <si>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</si>
  <si>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</si>
  <si>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</si>
  <si>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</si>
  <si>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</si>
  <si>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</si>
  <si>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</si>
  <si>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</si>
  <si>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</si>
  <si>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</si>
  <si>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</si>
  <si>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</si>
  <si>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</si>
  <si>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</si>
  <si>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</si>
  <si>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</si>
  <si>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</si>
  <si>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</si>
  <si>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</si>
  <si>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</si>
  <si>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</si>
  <si>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</si>
  <si>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</si>
  <si>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</si>
  <si>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</si>
  <si>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</si>
  <si>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</si>
  <si>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</si>
  <si>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</si>
  <si>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</si>
  <si>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</si>
  <si>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</si>
  <si>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</si>
  <si>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</si>
  <si>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</si>
  <si>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</si>
  <si>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</si>
  <si>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</si>
  <si>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</si>
  <si>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</si>
  <si>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</si>
  <si>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</si>
  <si>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</si>
  <si>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</si>
  <si>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</si>
  <si>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</si>
  <si>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</si>
  <si>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</si>
  <si>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</si>
  <si>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</si>
  <si>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</si>
  <si>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</si>
  <si>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</si>
  <si>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</si>
  <si>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</si>
  <si>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</si>
  <si>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</si>
  <si>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</si>
  <si>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</si>
  <si>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</si>
  <si>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</si>
  <si>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</si>
  <si>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</si>
  <si>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</si>
  <si>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</si>
  <si>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</si>
  <si>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</si>
  <si>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</si>
  <si>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</si>
  <si>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</si>
  <si>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</si>
  <si>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</si>
  <si>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</si>
  <si>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</si>
  <si>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</si>
  <si>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</si>
  <si>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</si>
  <si>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</si>
  <si>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</si>
  <si>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</si>
  <si>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</si>
  <si>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</si>
  <si>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</si>
  <si>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</si>
  <si>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</si>
  <si>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</si>
  <si>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</si>
  <si>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</si>
  <si>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</si>
  <si>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</si>
  <si>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</si>
  <si>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</si>
  <si>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</si>
  <si>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</si>
  <si>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</si>
  <si>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</si>
  <si>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</si>
  <si>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</si>
  <si>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</si>
  <si>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</si>
  <si>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</si>
  <si>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</si>
  <si>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</si>
  <si>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</si>
  <si>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</si>
  <si>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</si>
  <si>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</si>
  <si>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</si>
  <si>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</si>
  <si>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</si>
  <si>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</si>
  <si>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</si>
  <si>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</si>
  <si>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</si>
  <si>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</si>
  <si>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</si>
  <si>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</si>
  <si>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</si>
  <si>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</si>
  <si>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</si>
  <si>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</si>
  <si>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</si>
  <si>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</si>
  <si>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</si>
  <si>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</si>
  <si>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</si>
  <si>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</si>
  <si>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</si>
  <si>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</si>
  <si>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</si>
  <si>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</si>
  <si>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</si>
  <si>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</si>
  <si>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</si>
  <si>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</si>
  <si>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</si>
  <si>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</si>
  <si>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</si>
  <si>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</si>
  <si>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</si>
  <si>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</si>
  <si>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</si>
  <si>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</si>
  <si>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</si>
  <si>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</si>
  <si>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</si>
  <si>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</si>
  <si>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</si>
  <si>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</si>
  <si>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</si>
  <si>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</si>
  <si>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</si>
  <si>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</si>
  <si>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</si>
  <si>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</si>
  <si>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</si>
  <si>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</si>
  <si>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</si>
  <si>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</si>
  <si>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</si>
  <si>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</si>
  <si>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</si>
  <si>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</si>
  <si>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</si>
  <si>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</si>
  <si>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</si>
  <si>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</si>
  <si>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</si>
  <si>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</si>
  <si>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</si>
  <si>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</si>
  <si>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</si>
  <si>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</si>
  <si>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</si>
  <si>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</si>
  <si>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</si>
  <si>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</si>
  <si>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</si>
  <si>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</si>
  <si>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</si>
  <si>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</si>
  <si>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</si>
  <si>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</si>
  <si>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</si>
  <si>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</si>
  <si>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</si>
  <si>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</si>
  <si>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</si>
  <si>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</si>
  <si>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</si>
  <si>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</si>
  <si>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</si>
  <si>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</si>
  <si>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</si>
  <si>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</si>
  <si>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</si>
  <si>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</si>
  <si>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</si>
  <si>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</si>
  <si>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</si>
  <si>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</si>
  <si>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</si>
  <si>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</si>
  <si>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</si>
  <si>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</si>
  <si>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</si>
  <si>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</si>
  <si>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</si>
  <si>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</si>
  <si>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</si>
  <si>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</si>
  <si>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</si>
  <si>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</si>
  <si>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</si>
  <si>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</si>
  <si>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</si>
  <si>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</si>
  <si>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</si>
  <si>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</si>
  <si>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</si>
  <si>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</si>
  <si>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</si>
  <si>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</si>
  <si>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</si>
  <si>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</si>
  <si>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</si>
  <si>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</si>
  <si>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</si>
  <si>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</si>
  <si>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</si>
  <si>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</si>
  <si>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</si>
  <si>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</si>
  <si>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</si>
  <si>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</si>
  <si>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</si>
  <si>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</si>
  <si>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</si>
  <si>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</si>
  <si>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</si>
  <si>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</si>
  <si>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</si>
  <si>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</si>
  <si>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</si>
  <si>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</si>
  <si>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</si>
  <si>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</si>
  <si>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</si>
  <si>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</si>
  <si>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</si>
  <si>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</si>
  <si>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</si>
  <si>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</si>
  <si>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</si>
  <si>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</si>
  <si>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</si>
  <si>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</si>
  <si>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</si>
  <si>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</si>
  <si>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</si>
  <si>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</si>
  <si>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</si>
  <si>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</si>
  <si>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</si>
  <si>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</si>
  <si>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</si>
  <si>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</si>
  <si>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</si>
  <si>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</si>
  <si>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</si>
  <si>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</si>
  <si>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</si>
  <si>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</si>
  <si>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</si>
  <si>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</si>
  <si>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</si>
  <si>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</si>
  <si>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</si>
  <si>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</si>
  <si>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</si>
  <si>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</si>
  <si>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</si>
  <si>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</si>
  <si>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</si>
  <si>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</si>
  <si>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</si>
  <si>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</si>
  <si>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</si>
  <si>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</si>
  <si>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</si>
  <si>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</si>
  <si>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</si>
  <si>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</si>
  <si>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</si>
  <si>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</si>
  <si>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</si>
  <si>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</si>
  <si>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</si>
  <si>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</si>
  <si>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</si>
  <si>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</si>
  <si>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</si>
  <si>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</si>
  <si>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</si>
  <si>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</si>
  <si>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</si>
  <si>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</si>
  <si>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</si>
  <si>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</si>
  <si>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</si>
  <si>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</si>
  <si>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</si>
  <si>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</si>
  <si>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</si>
  <si>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</si>
  <si>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</si>
  <si>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</si>
  <si>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</si>
  <si>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</si>
  <si>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</si>
  <si>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</si>
  <si>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</si>
  <si>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</si>
  <si>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</si>
  <si>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</si>
  <si>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</si>
  <si>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</si>
  <si>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</si>
  <si>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</si>
  <si>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</si>
  <si>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</si>
  <si>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</si>
  <si>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</si>
  <si>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</si>
  <si>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</si>
  <si>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</si>
  <si>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</si>
  <si>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</si>
  <si>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</si>
  <si>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</si>
  <si>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</si>
  <si>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</si>
  <si>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</si>
  <si>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</si>
  <si>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</si>
  <si>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</si>
  <si>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</si>
  <si>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</si>
  <si>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</si>
  <si>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</si>
  <si>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</si>
  <si>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</si>
  <si>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</si>
  <si>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</si>
  <si>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</si>
  <si>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</si>
  <si>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</si>
  <si>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</si>
  <si>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</si>
  <si>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</si>
  <si>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</si>
  <si>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</si>
  <si>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</si>
  <si>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</si>
  <si>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</si>
  <si>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</si>
  <si>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</si>
  <si>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</si>
  <si>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</si>
  <si>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</si>
  <si>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</si>
  <si>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</si>
  <si>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</si>
  <si>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</si>
  <si>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</si>
  <si>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</si>
  <si>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</si>
  <si>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</si>
  <si>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</si>
  <si>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</si>
  <si>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</si>
  <si>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</si>
  <si>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</si>
  <si>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</si>
  <si>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</si>
  <si>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</si>
  <si>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</si>
  <si>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</si>
  <si>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</si>
  <si>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</si>
  <si>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</si>
  <si>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</si>
  <si>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</si>
  <si>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</si>
  <si>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</si>
  <si>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</si>
  <si>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</si>
  <si>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</si>
  <si>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</si>
  <si>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</si>
  <si>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</si>
  <si>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</si>
  <si>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</si>
  <si>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</si>
  <si>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</si>
  <si>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</si>
  <si>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</si>
  <si>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</si>
  <si>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</si>
  <si>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</si>
  <si>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</si>
  <si>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</si>
  <si>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</si>
  <si>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</si>
  <si>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</si>
  <si>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</si>
  <si>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</si>
  <si>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</si>
  <si>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</si>
  <si>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</si>
  <si>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</si>
  <si>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</si>
  <si>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</si>
  <si>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</si>
  <si>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</si>
  <si>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</si>
  <si>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</si>
  <si>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</si>
  <si>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</si>
  <si>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</si>
  <si>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</si>
  <si>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</si>
  <si>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</si>
  <si>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</si>
  <si>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</si>
  <si>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</si>
  <si>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</si>
  <si>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</si>
  <si>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</si>
  <si>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</si>
  <si>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</si>
  <si>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</si>
  <si>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</si>
  <si>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</si>
  <si>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</si>
  <si>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</si>
  <si>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</si>
  <si>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</si>
  <si>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</si>
  <si>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</si>
  <si>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</si>
  <si>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</si>
  <si>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</si>
  <si>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</si>
  <si>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</si>
  <si>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</si>
  <si>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</si>
  <si>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</si>
  <si>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</si>
  <si>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</si>
  <si>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</si>
  <si>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</si>
  <si>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</si>
  <si>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</si>
  <si>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</si>
  <si>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</si>
  <si>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</si>
  <si>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</si>
  <si>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</si>
  <si>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</si>
  <si>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</si>
  <si>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</si>
  <si>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</si>
  <si>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</si>
  <si>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</si>
  <si>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</si>
  <si>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</si>
  <si>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</si>
  <si>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</si>
  <si>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</si>
  <si>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</si>
  <si>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</si>
  <si>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</si>
  <si>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</si>
  <si>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</si>
  <si>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</si>
  <si>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</si>
  <si>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</si>
  <si>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</si>
  <si>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</si>
  <si>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</si>
  <si>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</si>
  <si>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</si>
  <si>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</si>
  <si>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</si>
  <si>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</si>
  <si>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</si>
  <si>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</si>
  <si>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</si>
  <si>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</si>
  <si>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</si>
  <si>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</si>
  <si>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</si>
  <si>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</si>
  <si>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</si>
  <si>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</si>
  <si>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</si>
  <si>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</si>
  <si>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</si>
  <si>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</si>
  <si>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</si>
  <si>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</si>
  <si>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</si>
  <si>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</si>
  <si>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</si>
  <si>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</si>
  <si>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</si>
  <si>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</si>
  <si>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</si>
  <si>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</si>
  <si>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</si>
  <si>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</si>
  <si>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</si>
  <si>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</si>
  <si>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</si>
  <si>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</si>
  <si>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</si>
  <si>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</si>
  <si>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</si>
  <si>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</si>
  <si>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</si>
  <si>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</si>
  <si>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</si>
  <si>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</si>
  <si>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</si>
  <si>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</si>
  <si>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</si>
  <si>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</si>
  <si>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</si>
  <si>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</si>
  <si>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</si>
  <si>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</si>
  <si>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</si>
  <si>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</si>
  <si>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</si>
  <si>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</si>
  <si>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</si>
  <si>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</si>
  <si>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</si>
  <si>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</si>
  <si>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</si>
  <si>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</si>
  <si>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</si>
  <si>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</si>
  <si>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</si>
  <si>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</si>
  <si>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</si>
  <si>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</si>
  <si>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</si>
  <si>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</si>
  <si>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</si>
  <si>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</si>
  <si>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</si>
  <si>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</si>
  <si>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</si>
  <si>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</si>
  <si>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</si>
  <si>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</si>
  <si>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</si>
  <si>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</si>
  <si>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</si>
  <si>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</si>
  <si>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</si>
  <si>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</si>
  <si>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</si>
  <si>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</si>
  <si>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</si>
  <si>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</si>
  <si>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</si>
  <si>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</si>
  <si>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</si>
  <si>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</si>
  <si>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</si>
  <si>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</si>
  <si>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</si>
  <si>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</si>
  <si>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</si>
  <si>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</si>
  <si>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</si>
  <si>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</si>
  <si>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</si>
  <si>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</si>
  <si>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</si>
  <si>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</si>
  <si>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</si>
  <si>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</si>
  <si>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</si>
  <si>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</si>
  <si>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</si>
  <si>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</si>
  <si>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</si>
  <si>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</si>
  <si>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</si>
  <si>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</si>
  <si>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</si>
  <si>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</si>
  <si>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</si>
  <si>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</si>
  <si>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</si>
  <si>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</si>
  <si>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</si>
  <si>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</si>
  <si>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</si>
  <si>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</si>
  <si>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</si>
  <si>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</si>
  <si>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</si>
  <si>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</si>
  <si>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</si>
  <si>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</si>
  <si>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</si>
  <si>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</si>
  <si>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</si>
  <si>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</si>
  <si>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</si>
  <si>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</si>
  <si>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</si>
  <si>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</si>
  <si>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</si>
  <si>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</si>
  <si>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</si>
  <si>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</si>
  <si>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</si>
  <si>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</si>
  <si>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</si>
  <si>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</si>
  <si>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</si>
  <si>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</si>
  <si>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</si>
  <si>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</si>
  <si>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</si>
  <si>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</si>
  <si>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</si>
  <si>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</si>
  <si>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</si>
  <si>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</si>
  <si>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</si>
  <si>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</si>
  <si>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</si>
  <si>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</si>
  <si>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</si>
  <si>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</si>
  <si>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</si>
  <si>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</si>
  <si>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</si>
  <si>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</si>
  <si>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</si>
  <si>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</si>
  <si>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</si>
  <si>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</si>
  <si>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</si>
  <si>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</si>
  <si>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</si>
  <si>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</si>
  <si>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</si>
  <si>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</si>
  <si>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</si>
  <si>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</si>
  <si>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</si>
  <si>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</si>
  <si>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</si>
  <si>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</si>
  <si>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</si>
  <si>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</si>
  <si>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</si>
  <si>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</si>
  <si>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</si>
  <si>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</si>
  <si>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</si>
  <si>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</si>
  <si>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</si>
  <si>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</si>
  <si>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</si>
  <si>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</si>
  <si>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</si>
  <si>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</si>
  <si>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</si>
  <si>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</si>
  <si>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</si>
  <si>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</si>
  <si>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</si>
  <si>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</si>
  <si>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</si>
  <si>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</si>
  <si>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</si>
  <si>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</si>
  <si>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</si>
  <si>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</si>
  <si>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</si>
  <si>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</si>
  <si>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</si>
  <si>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</si>
  <si>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</si>
  <si>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</si>
  <si>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</si>
  <si>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</si>
  <si>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</si>
  <si>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</si>
  <si>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</si>
  <si>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</si>
  <si>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</si>
  <si>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</si>
  <si>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</si>
  <si>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</si>
  <si>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</si>
  <si>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</si>
  <si>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</si>
  <si>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</si>
  <si>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</si>
  <si>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</si>
  <si>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</si>
  <si>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</si>
  <si>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</si>
  <si>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</si>
  <si>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</si>
  <si>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</si>
  <si>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</si>
  <si>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</si>
  <si>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</si>
  <si>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</si>
  <si>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</si>
  <si>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</si>
  <si>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</si>
  <si>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</si>
  <si>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</si>
  <si>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</si>
  <si>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</si>
  <si>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</si>
  <si>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</si>
  <si>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</si>
  <si>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</si>
  <si>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</si>
  <si>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</si>
  <si>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</si>
  <si>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</si>
  <si>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</si>
  <si>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</si>
  <si>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</si>
  <si>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</si>
  <si>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</si>
  <si>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</si>
  <si>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</si>
  <si>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</si>
  <si>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</si>
  <si>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</si>
  <si>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</si>
  <si>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</si>
  <si>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</si>
  <si>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</si>
  <si>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</si>
  <si>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</si>
  <si>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</si>
  <si>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</si>
  <si>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</si>
  <si>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</si>
  <si>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</si>
  <si>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</si>
  <si>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</si>
  <si>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</si>
  <si>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</si>
  <si>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</si>
  <si>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</si>
  <si>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</si>
  <si>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</si>
  <si>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</si>
  <si>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</si>
  <si>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</si>
  <si>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</si>
  <si>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</si>
  <si>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</si>
  <si>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</si>
  <si>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</si>
  <si>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</si>
  <si>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</si>
  <si>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</si>
  <si>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</si>
  <si>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</si>
  <si>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</si>
  <si>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</si>
  <si>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</si>
  <si>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</si>
  <si>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</si>
  <si>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</si>
  <si>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</si>
  <si>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</si>
  <si>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</si>
  <si>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</si>
  <si>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</si>
  <si>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</si>
  <si>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</si>
  <si>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</si>
  <si>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</si>
  <si>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</si>
  <si>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</si>
  <si>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</si>
  <si>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</si>
  <si>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</si>
  <si>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</si>
  <si>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</si>
  <si>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</si>
  <si>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</si>
  <si>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</si>
  <si>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</si>
  <si>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</si>
  <si>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</si>
  <si>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</si>
  <si>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</si>
  <si>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</si>
  <si>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</si>
  <si>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</si>
  <si>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</si>
  <si>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</si>
  <si>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</si>
  <si>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</si>
  <si>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</si>
  <si>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</si>
  <si>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</si>
  <si>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</si>
  <si>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</si>
  <si>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</si>
  <si>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</si>
  <si>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</si>
  <si>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</si>
  <si>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</si>
  <si>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</si>
  <si>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</si>
  <si>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</si>
  <si>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</si>
  <si>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</si>
  <si>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</si>
  <si>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</si>
  <si>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</si>
  <si>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</si>
  <si>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</si>
  <si>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</si>
  <si>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</si>
  <si>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</si>
  <si>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</si>
  <si>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</si>
  <si>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</si>
  <si>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</si>
  <si>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</si>
  <si>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</si>
  <si>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</si>
  <si>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</si>
  <si>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</si>
  <si>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</si>
  <si>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</si>
  <si>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</si>
  <si>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</si>
  <si>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</si>
  <si>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</si>
  <si>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</si>
  <si>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</si>
  <si>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</si>
  <si>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</si>
  <si>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</si>
  <si>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</si>
  <si>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</si>
  <si>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</si>
  <si>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</si>
  <si>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</si>
  <si>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</si>
  <si>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</si>
  <si>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</si>
  <si>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</si>
  <si>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</si>
  <si>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</si>
  <si>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</si>
  <si>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</si>
  <si>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</si>
  <si>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</si>
  <si>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</si>
  <si>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</si>
  <si>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</si>
  <si>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</si>
  <si>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</si>
  <si>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</si>
  <si>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</si>
  <si>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</si>
  <si>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</si>
  <si>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</si>
  <si>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</si>
  <si>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</si>
  <si>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</si>
  <si>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</si>
  <si>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</si>
  <si>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</si>
  <si>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</si>
  <si>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</si>
  <si>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</si>
  <si>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</si>
  <si>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</si>
  <si>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</si>
  <si>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</si>
  <si>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</si>
  <si>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</si>
  <si>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</si>
  <si>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</si>
  <si>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</si>
  <si>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</si>
  <si>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</si>
  <si>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</si>
  <si>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</si>
  <si>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</si>
  <si>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</si>
  <si>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</si>
  <si>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</si>
  <si>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</si>
  <si>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</si>
  <si>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</si>
  <si>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</si>
  <si>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</si>
  <si>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</si>
  <si>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</si>
  <si>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</si>
  <si>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</si>
  <si>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</si>
  <si>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</si>
  <si>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</si>
  <si>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</si>
  <si>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</si>
  <si>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</si>
  <si>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</si>
  <si>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</si>
  <si>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</si>
  <si>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</si>
  <si>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</si>
  <si>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</si>
  <si>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</si>
  <si>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</si>
  <si>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</si>
  <si>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</si>
  <si>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</si>
  <si>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</si>
  <si>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</si>
  <si>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</si>
  <si>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</si>
  <si>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</si>
  <si>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</si>
  <si>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</si>
  <si>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</si>
  <si>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</si>
  <si>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</si>
  <si>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</si>
  <si>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</si>
  <si>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</si>
  <si>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</si>
  <si>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</si>
  <si>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</si>
  <si>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</si>
  <si>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</si>
  <si>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</si>
  <si>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</si>
  <si>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</si>
  <si>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</si>
  <si>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</si>
  <si>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</si>
  <si>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</si>
  <si>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</si>
  <si>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</si>
  <si>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</si>
  <si>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</si>
  <si>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</si>
  <si>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</si>
  <si>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</si>
  <si>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</si>
  <si>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</si>
  <si>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</si>
  <si>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</si>
  <si>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</si>
  <si>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</si>
  <si>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</si>
  <si>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</si>
  <si>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</si>
  <si>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</si>
  <si>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</si>
  <si>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</si>
  <si>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</si>
  <si>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</si>
  <si>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</si>
  <si>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</si>
  <si>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</si>
  <si>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</si>
  <si>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</si>
  <si>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</si>
  <si>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</si>
  <si>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</si>
  <si>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</si>
  <si>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</si>
  <si>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</si>
  <si>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</si>
  <si>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</si>
  <si>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</si>
  <si>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</si>
  <si>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</si>
  <si>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</si>
  <si>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</si>
  <si>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</si>
  <si>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</si>
  <si>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</si>
  <si>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</si>
  <si>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</si>
  <si>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</si>
  <si>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</si>
  <si>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</si>
  <si>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</si>
  <si>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</si>
  <si>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</si>
  <si>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</si>
  <si>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</si>
  <si>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</si>
  <si>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</si>
  <si>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</si>
  <si>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</si>
  <si>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</si>
  <si>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</si>
  <si>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</si>
  <si>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</si>
  <si>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</si>
  <si>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</si>
  <si>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</si>
  <si>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</si>
  <si>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</si>
  <si>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</si>
  <si>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</si>
  <si>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</si>
  <si>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</si>
  <si>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</si>
  <si>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</si>
  <si>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</si>
  <si>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</si>
  <si>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</si>
  <si>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</si>
  <si>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</si>
  <si>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</si>
  <si>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</si>
  <si>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</si>
  <si>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</si>
  <si>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</si>
  <si>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</si>
  <si>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</si>
  <si>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</si>
  <si>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</si>
  <si>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</si>
  <si>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</si>
  <si>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</si>
  <si>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</si>
  <si>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</si>
  <si>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</si>
  <si>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</si>
  <si>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</si>
  <si>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</si>
  <si>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</si>
  <si>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</si>
  <si>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</si>
  <si>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</si>
  <si>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</si>
  <si>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</si>
  <si>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</si>
  <si>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</si>
  <si>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</si>
  <si>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</si>
  <si>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</si>
  <si>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</si>
  <si>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</si>
  <si>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</si>
  <si>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</si>
  <si>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</si>
  <si>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</si>
  <si>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</si>
  <si>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</si>
  <si>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</si>
  <si>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</si>
  <si>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</si>
  <si>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</si>
  <si>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</si>
  <si>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</si>
  <si>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</si>
  <si>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</si>
  <si>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</si>
  <si>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</si>
  <si>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</si>
  <si>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</si>
  <si>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</si>
  <si>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</si>
  <si>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</si>
  <si>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</si>
  <si>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</si>
  <si>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</si>
  <si>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</si>
  <si>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</si>
  <si>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</si>
  <si>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</si>
  <si>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</si>
  <si>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</si>
  <si>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</si>
  <si>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</si>
  <si>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</si>
  <si>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</si>
  <si>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</si>
  <si>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</si>
  <si>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</si>
  <si>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</si>
  <si>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</si>
  <si>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</si>
  <si>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</si>
  <si>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</si>
  <si>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</si>
  <si>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</si>
  <si>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</si>
  <si>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</si>
  <si>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</si>
  <si>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</si>
  <si>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</si>
  <si>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</si>
  <si>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</si>
  <si>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</si>
  <si>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</si>
  <si>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</si>
  <si>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</si>
  <si>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</si>
  <si>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</si>
  <si>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</si>
  <si>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</si>
  <si>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</si>
  <si>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</si>
  <si>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</si>
  <si>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</si>
  <si>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</si>
  <si>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</si>
  <si>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</si>
  <si>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</si>
  <si>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</si>
  <si>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</si>
  <si>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</si>
  <si>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</si>
  <si>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</si>
  <si>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</si>
  <si>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</si>
  <si>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</si>
  <si>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</si>
  <si>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</si>
  <si>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</si>
  <si>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</si>
  <si>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</si>
  <si>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</si>
  <si>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</si>
  <si>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</si>
  <si>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</si>
  <si>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</si>
  <si>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</si>
  <si>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</si>
  <si>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</si>
  <si>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</si>
  <si>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</si>
  <si>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</si>
  <si>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</si>
  <si>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</si>
  <si>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</si>
  <si>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</si>
  <si>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</si>
  <si>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</si>
  <si>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</si>
  <si>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</si>
  <si>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</si>
  <si>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</si>
  <si>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</si>
  <si>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</si>
  <si>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</si>
  <si>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</si>
  <si>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</si>
  <si>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</si>
  <si>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</si>
  <si>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</si>
  <si>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</si>
  <si>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</si>
  <si>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</si>
  <si>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</si>
  <si>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</si>
  <si>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</si>
  <si>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</si>
  <si>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</si>
  <si>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</si>
  <si>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</si>
  <si>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</si>
  <si>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</si>
  <si>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</si>
  <si>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</si>
  <si>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</si>
  <si>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</si>
  <si>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</si>
  <si>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</si>
  <si>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</si>
  <si>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</si>
  <si>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</si>
  <si>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</si>
  <si>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</si>
  <si>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</si>
  <si>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</si>
  <si>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</si>
  <si>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</si>
  <si>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</si>
  <si>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</si>
  <si>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</si>
  <si>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</si>
  <si>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</si>
  <si>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</si>
  <si>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</si>
  <si>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</si>
  <si>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</si>
  <si>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</si>
  <si>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</si>
  <si>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</si>
  <si>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</si>
  <si>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</si>
  <si>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</si>
  <si>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</si>
  <si>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</si>
  <si>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</si>
  <si>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</si>
  <si>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</si>
  <si>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</si>
  <si>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</si>
  <si>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</si>
  <si>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</si>
  <si>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</si>
  <si>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</si>
  <si>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</si>
  <si>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</si>
  <si>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</si>
  <si>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</si>
  <si>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</si>
  <si>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</si>
  <si>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</si>
  <si>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</si>
  <si>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</si>
  <si>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</si>
  <si>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</si>
  <si>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</si>
  <si>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</si>
  <si>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</si>
  <si>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</si>
  <si>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</si>
  <si>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</si>
  <si>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</si>
  <si>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</si>
  <si>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</si>
  <si>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</si>
  <si>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</si>
  <si>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</si>
  <si>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</si>
  <si>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</si>
  <si>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</si>
  <si>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</si>
  <si>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</si>
  <si>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</si>
  <si>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</si>
  <si>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</si>
  <si>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</si>
  <si>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</si>
  <si>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</si>
  <si>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</si>
  <si>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</si>
  <si>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</si>
  <si>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</si>
  <si>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</si>
  <si>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</si>
  <si>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</si>
  <si>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</si>
  <si>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</si>
  <si>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</si>
  <si>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</si>
  <si>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</si>
  <si>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</si>
  <si>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</si>
  <si>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</si>
  <si>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</si>
  <si>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</si>
  <si>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</si>
  <si>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</si>
  <si>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</si>
  <si>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</si>
  <si>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</si>
  <si>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</si>
  <si>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</si>
  <si>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</si>
  <si>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</si>
  <si>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</si>
  <si>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</si>
  <si>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</si>
  <si>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</si>
  <si>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</si>
  <si>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</si>
  <si>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</si>
  <si>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</si>
  <si>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</si>
  <si>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</si>
  <si>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</si>
  <si>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</si>
  <si>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</si>
  <si>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</si>
  <si>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</si>
  <si>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</si>
  <si>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</si>
  <si>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</si>
  <si>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</si>
  <si>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</si>
  <si>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</si>
  <si>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</si>
  <si>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</si>
  <si>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</si>
  <si>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</si>
  <si>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</si>
  <si>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</si>
  <si>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</si>
  <si>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</si>
  <si>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</si>
  <si>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</si>
  <si>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</si>
  <si>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</si>
  <si>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</si>
  <si>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</si>
  <si>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</si>
  <si>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</si>
  <si>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</si>
  <si>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</si>
  <si>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</si>
  <si>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</si>
  <si>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</si>
  <si>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</si>
  <si>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</si>
  <si>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</si>
  <si>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</si>
  <si>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</si>
  <si>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</si>
  <si>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</si>
  <si>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</si>
  <si>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</si>
  <si>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</si>
  <si>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</si>
  <si>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</si>
  <si>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</si>
  <si>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</si>
  <si>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</si>
  <si>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</si>
  <si>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</si>
  <si>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</si>
  <si>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</si>
  <si>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</si>
  <si>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</si>
  <si>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</si>
  <si>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</si>
  <si>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</si>
  <si>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</si>
  <si>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</si>
  <si>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</si>
  <si>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</si>
  <si>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</si>
  <si>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</si>
  <si>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</si>
  <si>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</si>
  <si>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</si>
  <si>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</si>
  <si>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</si>
  <si>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</si>
  <si>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</si>
  <si>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</si>
  <si>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</si>
  <si>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</si>
  <si>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</si>
  <si>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</si>
  <si>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</si>
  <si>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</si>
  <si>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</si>
  <si>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</si>
  <si>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</si>
  <si>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</si>
  <si>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</si>
  <si>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</si>
  <si>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</si>
  <si>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</si>
  <si>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</si>
  <si>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</si>
  <si>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</si>
  <si>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</si>
  <si>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</si>
  <si>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</si>
  <si>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</si>
  <si>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</si>
  <si>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</si>
  <si>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</si>
  <si>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</si>
  <si>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</si>
  <si>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</si>
  <si>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</si>
  <si>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</si>
  <si>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</si>
  <si>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</si>
  <si>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</si>
  <si>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</si>
  <si>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</si>
  <si>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</si>
  <si>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</si>
  <si>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</si>
  <si>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</si>
  <si>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</si>
  <si>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</si>
  <si>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</si>
  <si>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</si>
  <si>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</si>
  <si>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</si>
  <si>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</si>
  <si>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</si>
  <si>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</si>
  <si>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</si>
  <si>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</si>
  <si>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</si>
  <si>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</si>
  <si>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</si>
  <si>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</si>
  <si>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</si>
  <si>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</si>
  <si>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</si>
  <si>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</si>
  <si>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</si>
  <si>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</si>
  <si>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</si>
  <si>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</si>
  <si>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</si>
  <si>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</si>
  <si>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</si>
  <si>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</si>
  <si>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</si>
  <si>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</si>
  <si>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</si>
  <si>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</si>
  <si>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</si>
  <si>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</si>
  <si>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</si>
  <si>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</si>
  <si>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</si>
  <si>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</si>
  <si>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</si>
  <si>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</si>
  <si>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</si>
  <si>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</si>
  <si>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</si>
  <si>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</si>
  <si>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</si>
  <si>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</si>
  <si>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</si>
  <si>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</si>
  <si>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</si>
  <si>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</si>
  <si>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</si>
  <si>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</si>
  <si>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</si>
  <si>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</si>
  <si>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</si>
  <si>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</si>
  <si>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</si>
  <si>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</si>
  <si>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</si>
  <si>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</si>
  <si>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</si>
  <si>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</si>
  <si>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</si>
  <si>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</si>
  <si>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</si>
  <si>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</si>
  <si>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</si>
  <si>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</si>
  <si>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</si>
  <si>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</si>
  <si>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</si>
  <si>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</si>
  <si>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</si>
  <si>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</si>
  <si>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</si>
  <si>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</si>
  <si>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</si>
  <si>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</si>
  <si>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</si>
  <si>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</si>
  <si>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</si>
  <si>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</si>
  <si>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</si>
  <si>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</si>
  <si>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</si>
  <si>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</si>
  <si>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</si>
  <si>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</si>
  <si>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</si>
  <si>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</si>
  <si>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</si>
  <si>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</si>
  <si>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</si>
  <si>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</si>
  <si>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</si>
  <si>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</si>
  <si>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</si>
  <si>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</si>
  <si>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</si>
  <si>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</si>
  <si>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</si>
  <si>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</si>
  <si>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</si>
  <si>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</si>
  <si>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</si>
  <si>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</si>
  <si>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</si>
  <si>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</si>
  <si>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</si>
  <si>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</si>
  <si>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</si>
  <si>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</si>
  <si>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</si>
  <si>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</si>
  <si>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</si>
  <si>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</si>
  <si>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</si>
  <si>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</si>
  <si>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</si>
  <si>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</si>
  <si>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</si>
  <si>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</si>
  <si>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</si>
  <si>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</si>
  <si>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</si>
  <si>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</si>
  <si>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</si>
  <si>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</si>
  <si>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</si>
  <si>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</si>
  <si>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</si>
  <si>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</si>
  <si>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</si>
  <si>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</si>
  <si>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</si>
  <si>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</si>
  <si>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</si>
  <si>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</si>
  <si>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</si>
  <si>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</si>
  <si>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</si>
  <si>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</si>
  <si>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</si>
  <si>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</si>
  <si>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</si>
  <si>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</si>
  <si>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</si>
  <si>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</si>
  <si>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</si>
  <si>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</si>
  <si>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</si>
  <si>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</si>
  <si>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</si>
  <si>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</si>
  <si>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</si>
  <si>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</si>
  <si>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</si>
  <si>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</si>
  <si>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</si>
  <si>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</si>
  <si>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</si>
  <si>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</si>
  <si>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</si>
  <si>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</si>
  <si>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</si>
  <si>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</si>
  <si>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</si>
  <si>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</si>
  <si>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</si>
  <si>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</si>
  <si>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</si>
  <si>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</si>
  <si>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</si>
  <si>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</si>
  <si>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</si>
  <si>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</si>
  <si>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</si>
  <si>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</si>
  <si>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</si>
  <si>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</si>
  <si>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</si>
  <si>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</si>
  <si>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</si>
  <si>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</si>
  <si>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</si>
  <si>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</si>
  <si>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</si>
  <si>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</si>
  <si>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</si>
  <si>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</si>
  <si>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</si>
  <si>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</si>
  <si>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</si>
  <si>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</si>
  <si>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</si>
  <si>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</si>
  <si>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</si>
  <si>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</si>
  <si>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</si>
  <si>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</si>
  <si>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</si>
  <si>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</si>
  <si>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</si>
  <si>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</si>
  <si>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</si>
  <si>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</si>
  <si>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</si>
  <si>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</si>
  <si>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</si>
  <si>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</si>
  <si>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</si>
  <si>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</si>
  <si>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</si>
  <si>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</si>
  <si>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</si>
  <si>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</si>
  <si>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</si>
  <si>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</si>
  <si>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</si>
  <si>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</si>
  <si>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</si>
  <si>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</si>
  <si>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</si>
  <si>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</si>
  <si>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</si>
  <si>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</si>
  <si>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</si>
  <si>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</si>
  <si>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</si>
  <si>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</si>
  <si>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</si>
  <si>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</si>
  <si>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</si>
  <si>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</si>
  <si>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</si>
  <si>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</si>
  <si>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</si>
  <si>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</si>
  <si>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</si>
  <si>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</si>
  <si>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</si>
  <si>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</si>
  <si>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</si>
  <si>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</si>
  <si>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</si>
  <si>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</si>
  <si>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</si>
  <si>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</si>
  <si>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</si>
  <si>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</si>
  <si>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</si>
  <si>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</si>
  <si>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</si>
  <si>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</si>
  <si>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</si>
  <si>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</si>
  <si>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</si>
  <si>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</si>
  <si>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</si>
  <si>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</si>
  <si>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</si>
  <si>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</si>
  <si>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</si>
  <si>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</si>
  <si>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</si>
  <si>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</si>
  <si>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</si>
  <si>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</si>
  <si>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</si>
  <si>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</si>
  <si>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</si>
  <si>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</si>
  <si>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</si>
  <si>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</si>
  <si>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</si>
  <si>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</si>
  <si>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</si>
  <si>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</si>
  <si>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</si>
  <si>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</si>
  <si>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</si>
  <si>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</si>
  <si>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</si>
  <si>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</si>
  <si>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</si>
  <si>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</si>
  <si>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</si>
  <si>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</si>
  <si>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</si>
  <si>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</si>
  <si>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</si>
  <si>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</si>
  <si>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</si>
  <si>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</si>
  <si>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</si>
  <si>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</si>
  <si>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</si>
  <si>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</si>
  <si>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</si>
  <si>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</si>
  <si>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</si>
  <si>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</si>
  <si>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</si>
  <si>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</si>
  <si>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</si>
  <si>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</si>
  <si>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</si>
  <si>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</si>
  <si>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</si>
  <si>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</si>
  <si>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</si>
  <si>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</si>
  <si>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</si>
  <si>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</si>
  <si>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</si>
  <si>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</si>
  <si>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</si>
  <si>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</si>
  <si>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</si>
  <si>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</si>
  <si>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</si>
  <si>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</si>
  <si>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</si>
  <si>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</si>
  <si>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</si>
  <si>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</si>
  <si>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</si>
  <si>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</si>
  <si>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</si>
  <si>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</si>
  <si>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</si>
  <si>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</si>
  <si>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</si>
  <si>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</si>
  <si>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</si>
  <si>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</si>
  <si>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</si>
  <si>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</si>
  <si>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</si>
  <si>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</si>
  <si>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</si>
  <si>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</si>
  <si>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</si>
  <si>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</si>
  <si>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</si>
  <si>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</si>
  <si>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</si>
  <si>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</si>
  <si>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</si>
  <si>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</si>
  <si>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</si>
  <si>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</si>
  <si>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</si>
  <si>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</si>
  <si>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</si>
  <si>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</si>
  <si>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</si>
  <si>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</si>
  <si>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</si>
  <si>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</si>
  <si>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</si>
  <si>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</si>
  <si>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</si>
  <si>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</si>
  <si>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</si>
  <si>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</si>
  <si>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</si>
  <si>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</si>
  <si>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</si>
  <si>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</si>
  <si>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</si>
  <si>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</si>
  <si>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</si>
  <si>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</si>
  <si>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</si>
  <si>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</si>
  <si>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</si>
  <si>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</si>
  <si>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</si>
  <si>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</si>
  <si>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</si>
  <si>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</si>
  <si>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</si>
  <si>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</si>
  <si>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</si>
  <si>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</si>
  <si>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</si>
  <si>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</si>
  <si>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</si>
  <si>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</si>
  <si>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</si>
  <si>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</si>
  <si>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</si>
  <si>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</si>
  <si>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</si>
  <si>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</si>
  <si>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</si>
  <si>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</si>
  <si>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</si>
  <si>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</si>
  <si>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</si>
  <si>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</si>
  <si>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</si>
  <si>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</si>
  <si>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</si>
  <si>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</si>
  <si>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</si>
  <si>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</si>
  <si>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</si>
  <si>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</si>
  <si>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</si>
  <si>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</si>
  <si>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</si>
  <si>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</si>
  <si>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</si>
  <si>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</si>
  <si>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</si>
  <si>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</si>
  <si>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</si>
  <si>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</si>
  <si>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</si>
  <si>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</si>
  <si>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</si>
  <si>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</si>
  <si>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</si>
  <si>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</si>
  <si>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</si>
  <si>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</si>
  <si>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</si>
  <si>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</si>
  <si>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</si>
  <si>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</si>
  <si>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</si>
  <si>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</si>
  <si>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</si>
  <si>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</si>
  <si>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</si>
  <si>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</si>
  <si>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</si>
  <si>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</si>
  <si>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</si>
  <si>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</si>
  <si>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</si>
  <si>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</si>
  <si>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</si>
  <si>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</si>
  <si>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</si>
  <si>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</si>
  <si>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</si>
  <si>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</si>
  <si>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</si>
  <si>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</si>
  <si>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</si>
  <si>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</si>
  <si>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</si>
  <si>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</si>
  <si>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</si>
  <si>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</si>
  <si>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</si>
  <si>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</si>
  <si>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</si>
  <si>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</si>
  <si>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</si>
  <si>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</si>
  <si>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</si>
  <si>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</si>
  <si>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</si>
  <si>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</si>
  <si>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</si>
  <si>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</si>
  <si>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</si>
  <si>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</si>
  <si>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</si>
  <si>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</si>
  <si>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</si>
  <si>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</si>
  <si>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</si>
  <si>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</si>
  <si>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</si>
  <si>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</si>
  <si>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</si>
  <si>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</si>
  <si>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</si>
  <si>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</si>
  <si>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</si>
  <si>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</si>
  <si>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</si>
  <si>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</si>
  <si>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</si>
  <si>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</si>
  <si>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</si>
  <si>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</si>
  <si>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</si>
  <si>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</si>
  <si>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</si>
  <si>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</si>
  <si>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</si>
  <si>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</si>
  <si>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</si>
  <si>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</si>
  <si>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</si>
  <si>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</si>
  <si>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</si>
  <si>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</si>
  <si>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</si>
  <si>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</si>
  <si>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</si>
  <si>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</si>
  <si>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</si>
  <si>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</si>
  <si>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</si>
  <si>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</si>
  <si>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</si>
  <si>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</si>
  <si>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</si>
  <si>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</si>
  <si>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</si>
  <si>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</si>
  <si>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</si>
  <si>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</si>
  <si>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</si>
  <si>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</si>
  <si>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</si>
  <si>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</si>
  <si>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</si>
  <si>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</si>
  <si>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</si>
  <si>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</si>
  <si>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</si>
  <si>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</si>
  <si>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</si>
  <si>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</si>
  <si>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</si>
  <si>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</si>
  <si>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</si>
  <si>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</si>
  <si>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</si>
  <si>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</si>
  <si>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</si>
  <si>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</si>
  <si>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</si>
  <si>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</si>
  <si>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</si>
  <si>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</si>
  <si>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</si>
  <si>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</si>
  <si>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</si>
  <si>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</si>
  <si>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</si>
  <si>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</si>
  <si>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</si>
  <si>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</si>
  <si>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</si>
  <si>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</si>
  <si>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</si>
  <si>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</si>
  <si>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</si>
  <si>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</si>
  <si>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</si>
  <si>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</si>
  <si>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</si>
  <si>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</si>
  <si>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</si>
  <si>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</si>
  <si>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</si>
  <si>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</si>
  <si>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</si>
  <si>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</si>
  <si>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</si>
  <si>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</si>
  <si>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</si>
  <si>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</si>
  <si>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</si>
  <si>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</si>
  <si>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</si>
  <si>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</si>
  <si>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</si>
  <si>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</si>
  <si>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</si>
  <si>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</si>
  <si>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</si>
  <si>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</si>
  <si>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</si>
  <si>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</si>
  <si>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</si>
  <si>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</si>
  <si>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</si>
  <si>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</si>
  <si>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</si>
  <si>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</si>
  <si>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</si>
  <si>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</si>
  <si>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</si>
  <si>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</si>
  <si>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</si>
  <si>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</si>
  <si>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</si>
  <si>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</si>
  <si>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</si>
  <si>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</si>
  <si>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</si>
  <si>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</si>
  <si>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</si>
  <si>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</si>
  <si>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</si>
  <si>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</si>
  <si>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</si>
  <si>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</si>
  <si>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</si>
  <si>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</si>
  <si>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</si>
  <si>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</si>
  <si>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</si>
  <si>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</si>
  <si>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</si>
  <si>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</si>
  <si>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</si>
  <si>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</si>
  <si>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</si>
  <si>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</si>
  <si>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</si>
  <si>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</si>
  <si>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</si>
  <si>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</si>
  <si>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</si>
  <si>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</si>
  <si>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</si>
  <si>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</si>
  <si>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</si>
  <si>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</si>
  <si>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</si>
  <si>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</si>
  <si>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</si>
  <si>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</si>
  <si>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</si>
  <si>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</si>
  <si>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</si>
  <si>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</si>
  <si>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</si>
  <si>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</si>
  <si>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</si>
  <si>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</si>
  <si>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</si>
  <si>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</si>
  <si>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</si>
  <si>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</si>
  <si>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</si>
  <si>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</si>
  <si>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</si>
  <si>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</si>
  <si>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</si>
  <si>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</si>
  <si>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</si>
  <si>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</si>
  <si>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</si>
  <si>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</si>
  <si>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</si>
  <si>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</si>
  <si>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</si>
  <si>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</si>
  <si>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</si>
  <si>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</si>
  <si>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</si>
  <si>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</si>
  <si>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</si>
  <si>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</si>
  <si>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</si>
  <si>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</si>
  <si>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</si>
  <si>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</si>
  <si>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</si>
  <si>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</si>
  <si>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</si>
  <si>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</si>
  <si>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</si>
  <si>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</si>
  <si>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</si>
  <si>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</si>
  <si>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</si>
  <si>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</si>
  <si>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</si>
  <si>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</si>
  <si>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</si>
  <si>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</si>
  <si>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</si>
  <si>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</si>
  <si>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</si>
  <si>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</si>
  <si>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</si>
  <si>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</si>
  <si>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</si>
  <si>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</si>
  <si>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</si>
  <si>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</si>
  <si>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</si>
  <si>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</si>
  <si>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</si>
  <si>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</si>
  <si>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</si>
  <si>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</si>
  <si>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</si>
  <si>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</si>
  <si>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</si>
  <si>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</si>
  <si>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</si>
  <si>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</si>
  <si>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</si>
  <si>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</si>
  <si>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</si>
  <si>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</si>
  <si>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</si>
  <si>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</si>
  <si>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</si>
  <si>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</si>
  <si>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</si>
  <si>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</si>
  <si>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</si>
  <si>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</si>
  <si>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</si>
  <si>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</si>
  <si>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</si>
  <si>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</si>
  <si>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</si>
  <si>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</si>
  <si>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</si>
  <si>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</si>
  <si>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</si>
  <si>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</si>
  <si>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</si>
  <si>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</si>
  <si>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</si>
  <si>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</si>
  <si>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</si>
  <si>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</si>
  <si>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</si>
  <si>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</si>
  <si>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</si>
  <si>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</si>
  <si>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</si>
  <si>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</si>
  <si>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</si>
  <si>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</si>
  <si>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</si>
  <si>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</si>
  <si>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</si>
  <si>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</si>
  <si>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</si>
  <si>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</si>
  <si>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</si>
  <si>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</si>
  <si>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</si>
  <si>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</si>
  <si>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</si>
  <si>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</si>
  <si>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</si>
  <si>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</si>
  <si>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</si>
  <si>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</si>
  <si>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</si>
  <si>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</si>
  <si>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</si>
  <si>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</si>
  <si>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</si>
  <si>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</si>
  <si>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</si>
  <si>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</si>
  <si>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</si>
  <si>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</si>
  <si>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</si>
  <si>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</si>
  <si>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</si>
  <si>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</si>
  <si>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</si>
  <si>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</si>
  <si>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</si>
  <si>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</si>
  <si>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</si>
  <si>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</si>
  <si>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</si>
  <si>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</si>
  <si>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</si>
  <si>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</si>
  <si>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</si>
  <si>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</si>
  <si>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</si>
  <si>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</si>
  <si>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</si>
  <si>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</si>
  <si>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</si>
  <si>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</si>
  <si>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</si>
  <si>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</si>
  <si>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</si>
  <si>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</si>
  <si>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</si>
  <si>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</si>
  <si>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</si>
  <si>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</si>
  <si>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</si>
  <si>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</si>
  <si>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</si>
  <si>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</si>
  <si>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</si>
  <si>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</si>
  <si>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</si>
  <si>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</si>
  <si>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</si>
  <si>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</si>
  <si>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</si>
  <si>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</si>
  <si>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</si>
  <si>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</si>
  <si>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</si>
  <si>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</si>
  <si>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</si>
  <si>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</si>
  <si>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</si>
  <si>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</si>
  <si>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</si>
  <si>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</si>
  <si>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</si>
  <si>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</si>
  <si>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</si>
  <si>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</si>
  <si>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</si>
  <si>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</si>
  <si>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</si>
  <si>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</si>
  <si>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</si>
  <si>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</si>
  <si>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</si>
  <si>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</si>
  <si>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</si>
  <si>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</si>
  <si>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</si>
  <si>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</si>
  <si>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</si>
  <si>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</si>
  <si>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</si>
  <si>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</si>
  <si>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</si>
  <si>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</si>
  <si>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</si>
  <si>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</si>
  <si>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</si>
  <si>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</si>
  <si>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</si>
  <si>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</si>
  <si>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</si>
  <si>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</si>
  <si>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</si>
  <si>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</si>
  <si>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</si>
  <si>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</si>
  <si>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</si>
  <si>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</si>
  <si>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</si>
  <si>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</si>
  <si>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</si>
  <si>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</si>
  <si>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</si>
  <si>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</si>
  <si>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</si>
  <si>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</si>
  <si>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</si>
  <si>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</si>
  <si>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</si>
  <si>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</si>
  <si>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</si>
  <si>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</si>
  <si>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</si>
  <si>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</si>
  <si>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</si>
  <si>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</si>
  <si>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</si>
  <si>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</si>
  <si>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</si>
  <si>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</si>
  <si>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</si>
  <si>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</si>
  <si>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</si>
  <si>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</si>
  <si>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</si>
  <si>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</si>
  <si>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</si>
  <si>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</si>
  <si>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</si>
  <si>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</si>
  <si>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</si>
  <si>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</si>
  <si>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</si>
  <si>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</si>
  <si>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</si>
  <si>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</si>
  <si>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</si>
  <si>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</si>
  <si>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</si>
  <si>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</si>
  <si>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</si>
  <si>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</si>
  <si>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</si>
  <si>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</si>
  <si>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</si>
  <si>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</si>
  <si>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</si>
  <si>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</si>
  <si>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</si>
  <si>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</si>
  <si>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</si>
  <si>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</si>
  <si>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</si>
  <si>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</si>
  <si>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</si>
  <si>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</si>
  <si>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</si>
  <si>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</si>
  <si>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</si>
  <si>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</si>
  <si>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</si>
  <si>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</si>
  <si>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</si>
  <si>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</si>
  <si>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</si>
  <si>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</si>
  <si>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</si>
  <si>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</si>
  <si>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</si>
  <si>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</si>
  <si>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</si>
  <si>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</si>
  <si>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</si>
  <si>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</si>
  <si>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</si>
  <si>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</si>
  <si>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</si>
  <si>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</si>
  <si>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</si>
  <si>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</si>
  <si>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</si>
  <si>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</si>
  <si>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</si>
  <si>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</si>
  <si>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</si>
  <si>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</si>
  <si>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</si>
  <si>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</si>
  <si>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</si>
  <si>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</si>
  <si>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</si>
  <si>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</si>
  <si>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</si>
  <si>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</si>
  <si>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</si>
  <si>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</si>
  <si>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</si>
  <si>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</si>
  <si>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</si>
  <si>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</si>
  <si>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</si>
  <si>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</si>
  <si>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</si>
  <si>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</si>
  <si>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</si>
  <si>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</si>
  <si>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</si>
  <si>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</si>
  <si>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</si>
  <si>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</si>
  <si>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</si>
  <si>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</si>
  <si>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</si>
  <si>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</si>
  <si>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</si>
  <si>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</si>
  <si>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</si>
  <si>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</si>
  <si>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</si>
  <si>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</si>
  <si>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</si>
  <si>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</si>
  <si>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</si>
  <si>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</si>
  <si>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</si>
  <si>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</si>
  <si>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</si>
  <si>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</si>
  <si>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</si>
  <si>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</si>
  <si>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</si>
  <si>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</si>
  <si>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</si>
  <si>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</si>
  <si>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</si>
  <si>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</si>
  <si>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</si>
  <si>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</si>
  <si>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</si>
  <si>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</si>
  <si>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</si>
  <si>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</si>
  <si>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</si>
  <si>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</si>
  <si>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</si>
  <si>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</si>
  <si>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</si>
  <si>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</si>
  <si>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</si>
  <si>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</si>
  <si>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</si>
  <si>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</si>
  <si>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</si>
  <si>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</si>
  <si>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</si>
  <si>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</si>
  <si>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</si>
  <si>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</si>
  <si>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</si>
  <si>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</si>
  <si>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</si>
  <si>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</si>
  <si>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</si>
  <si>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</si>
  <si>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</si>
  <si>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</si>
  <si>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</si>
  <si>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</si>
  <si>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</si>
  <si>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</si>
  <si>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</si>
  <si>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</si>
  <si>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</si>
  <si>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</si>
  <si>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</si>
  <si>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</si>
  <si>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</si>
  <si>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</si>
  <si>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</si>
  <si>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</si>
  <si>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</si>
  <si>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</si>
  <si>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</si>
  <si>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</si>
  <si>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</si>
  <si>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</si>
  <si>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</si>
  <si>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</si>
  <si>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</si>
  <si>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</si>
  <si>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</si>
  <si>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</si>
  <si>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</si>
  <si>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</si>
  <si>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</si>
  <si>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</si>
  <si>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</si>
  <si>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</si>
  <si>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</si>
  <si>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</si>
  <si>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</si>
  <si>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</si>
  <si>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</si>
  <si>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</si>
  <si>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</si>
  <si>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</si>
  <si>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</si>
  <si>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</si>
  <si>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</si>
  <si>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</si>
  <si>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</si>
  <si>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</si>
  <si>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</si>
  <si>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</si>
  <si>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</si>
  <si>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</si>
  <si>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</si>
  <si>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</si>
  <si>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</si>
  <si>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</si>
  <si>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</si>
  <si>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</si>
  <si>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</si>
  <si>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</si>
  <si>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</si>
  <si>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</si>
  <si>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</si>
  <si>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</si>
  <si>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</si>
  <si>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</si>
  <si>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</si>
  <si>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</si>
  <si>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</si>
  <si>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</si>
  <si>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</si>
  <si>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</si>
  <si>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</si>
  <si>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</si>
  <si>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</si>
  <si>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</si>
  <si>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</si>
  <si>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</si>
  <si>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</si>
  <si>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</si>
  <si>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</si>
  <si>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</si>
  <si>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</si>
  <si>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</si>
  <si>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</si>
  <si>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</si>
  <si>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</si>
  <si>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</si>
  <si>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</si>
  <si>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</si>
  <si>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</si>
  <si>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</si>
  <si>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</si>
  <si>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</si>
  <si>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</si>
  <si>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</si>
  <si>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</si>
  <si>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</si>
  <si>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</si>
  <si>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</si>
  <si>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</si>
  <si>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</si>
  <si>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</si>
  <si>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</si>
  <si>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</si>
  <si>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</si>
  <si>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</si>
  <si>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</si>
  <si>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</si>
  <si>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</si>
  <si>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</si>
  <si>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</si>
  <si>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</si>
  <si>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</si>
  <si>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</si>
  <si>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</si>
  <si>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</si>
  <si>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</si>
  <si>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</si>
  <si>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</si>
  <si>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</si>
  <si>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</si>
  <si>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</si>
  <si>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</si>
  <si>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</si>
  <si>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</si>
  <si>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</si>
  <si>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</si>
  <si>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</si>
  <si>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</si>
  <si>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</si>
  <si>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</si>
  <si>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</si>
  <si>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</si>
  <si>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</si>
  <si>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</si>
  <si>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</si>
  <si>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</si>
  <si>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</si>
  <si>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</si>
  <si>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</si>
  <si>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</si>
  <si>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</si>
  <si>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</si>
  <si>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</si>
  <si>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</si>
  <si>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</si>
  <si>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</si>
  <si>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</si>
  <si>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</si>
  <si>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</si>
  <si>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</si>
  <si>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</si>
  <si>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</si>
  <si>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</si>
  <si>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</si>
  <si>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</si>
  <si>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</si>
  <si>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</si>
  <si>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</si>
  <si>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</si>
  <si>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</si>
  <si>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</si>
  <si>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</si>
  <si>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</si>
  <si>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</si>
  <si>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</si>
  <si>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</si>
  <si>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</si>
  <si>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</si>
  <si>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</si>
  <si>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</si>
  <si>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</si>
  <si>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</si>
  <si>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</si>
  <si>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</si>
  <si>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</si>
  <si>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</si>
  <si>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</si>
  <si>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</si>
  <si>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</si>
  <si>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</si>
  <si>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</si>
  <si>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</si>
  <si>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</si>
  <si>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</si>
  <si>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</si>
  <si>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</si>
  <si>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</si>
  <si>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</si>
  <si>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</si>
  <si>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</si>
  <si>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</si>
  <si>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</si>
  <si>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</si>
  <si>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</si>
  <si>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</si>
  <si>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</si>
  <si>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</si>
  <si>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</si>
  <si>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</si>
  <si>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</si>
  <si>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</si>
  <si>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</si>
  <si>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</si>
  <si>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</si>
  <si>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</si>
  <si>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</si>
  <si>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</si>
  <si>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</si>
  <si>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</si>
  <si>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</si>
  <si>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</si>
  <si>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</si>
  <si>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</si>
  <si>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</si>
  <si>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</si>
  <si>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</si>
  <si>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</si>
  <si>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</si>
  <si>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</si>
  <si>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</si>
  <si>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</si>
  <si>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</si>
  <si>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</si>
  <si>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</si>
  <si>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</si>
  <si>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</si>
  <si>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</si>
  <si>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</si>
  <si>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</si>
  <si>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</si>
  <si>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</si>
  <si>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</si>
  <si>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</si>
  <si>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</si>
  <si>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</si>
  <si>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</si>
  <si>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</si>
  <si>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</si>
  <si>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</si>
  <si>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</si>
  <si>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</si>
  <si>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</si>
  <si>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</si>
  <si>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</si>
  <si>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</si>
  <si>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</si>
  <si>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</si>
  <si>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</si>
  <si>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</si>
  <si>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</si>
  <si>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</si>
  <si>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</si>
  <si>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</si>
  <si>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</si>
  <si>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</si>
  <si>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</si>
  <si>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</si>
  <si>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</si>
  <si>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</si>
  <si>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</si>
  <si>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</si>
  <si>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</si>
  <si>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</si>
  <si>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</si>
  <si>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</si>
  <si>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</si>
  <si>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</si>
  <si>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</si>
  <si>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</si>
  <si>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</si>
  <si>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</si>
  <si>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</si>
  <si>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</si>
  <si>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</si>
  <si>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</si>
  <si>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</si>
  <si>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</si>
  <si>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</si>
  <si>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</si>
  <si>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</si>
  <si>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</si>
  <si>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</si>
  <si>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</si>
  <si>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</si>
  <si>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</si>
  <si>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</si>
  <si>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</si>
  <si>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</si>
  <si>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</si>
  <si>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</si>
  <si>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</si>
  <si>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</si>
  <si>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</si>
  <si>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</si>
  <si>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</si>
  <si>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</si>
  <si>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</si>
  <si>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</si>
  <si>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</si>
  <si>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</si>
  <si>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</si>
  <si>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</si>
  <si>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</si>
  <si>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</si>
  <si>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</si>
  <si>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</si>
  <si>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</si>
  <si>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</si>
  <si>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</si>
  <si>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</si>
  <si>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</si>
  <si>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</si>
  <si>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</si>
  <si>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</si>
  <si>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</si>
  <si>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</si>
  <si>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</si>
  <si>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</si>
  <si>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</si>
  <si>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</si>
  <si>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</si>
  <si>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</si>
  <si>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</si>
  <si>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</si>
  <si>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</si>
  <si>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</si>
  <si>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</si>
  <si>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</si>
  <si>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</si>
  <si>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</si>
  <si>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</si>
  <si>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</si>
  <si>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</si>
  <si>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</si>
  <si>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</si>
  <si>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</si>
  <si>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</si>
  <si>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</si>
  <si>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</si>
  <si>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</si>
  <si>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</si>
  <si>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</si>
  <si>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</si>
  <si>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</si>
  <si>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</si>
  <si>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</si>
  <si>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</si>
  <si>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</si>
  <si>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</si>
  <si>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</si>
  <si>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</si>
  <si>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</si>
  <si>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</si>
  <si>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</si>
  <si>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</si>
  <si>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</si>
  <si>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</si>
  <si>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</si>
  <si>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</si>
  <si>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</si>
  <si>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</si>
  <si>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</si>
  <si>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</si>
  <si>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</si>
  <si>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</si>
  <si>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</si>
  <si>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</si>
  <si>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</si>
  <si>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</si>
  <si>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</si>
  <si>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</si>
  <si>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</si>
  <si>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</si>
  <si>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</si>
  <si>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</si>
  <si>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</si>
  <si>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</si>
  <si>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</si>
  <si>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</si>
  <si>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</si>
  <si>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</si>
  <si>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</si>
  <si>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</si>
  <si>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</si>
  <si>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</si>
  <si>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</si>
  <si>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</si>
  <si>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</si>
  <si>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</si>
  <si>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</si>
  <si>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</si>
  <si>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</si>
  <si>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</si>
  <si>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</si>
  <si>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</si>
  <si>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</si>
  <si>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</si>
  <si>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</si>
  <si>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</si>
  <si>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</si>
  <si>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</si>
  <si>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</si>
  <si>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</si>
  <si>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</si>
  <si>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</si>
  <si>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</si>
  <si>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</si>
  <si>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</si>
  <si>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</si>
  <si>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</si>
  <si>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</si>
  <si>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</si>
  <si>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</si>
  <si>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</si>
  <si>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</si>
  <si>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</si>
  <si>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</si>
  <si>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</si>
  <si>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</si>
  <si>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</si>
  <si>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</si>
  <si>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</si>
  <si>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</si>
  <si>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</si>
  <si>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</si>
  <si>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</si>
  <si>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</si>
  <si>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</si>
  <si>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</si>
  <si>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</si>
  <si>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</si>
  <si>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</si>
  <si>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</si>
  <si>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</si>
  <si>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</si>
  <si>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</si>
  <si>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</si>
  <si>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</si>
  <si>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</si>
  <si>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</si>
  <si>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</si>
  <si>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</si>
  <si>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</si>
  <si>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</si>
  <si>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</si>
  <si>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</si>
  <si>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</si>
  <si>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</si>
  <si>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</si>
  <si>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</si>
  <si>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</si>
  <si>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</si>
  <si>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</si>
  <si>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</si>
  <si>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</si>
  <si>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</si>
  <si>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</si>
  <si>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</si>
  <si>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</si>
  <si>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</si>
  <si>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</si>
  <si>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</si>
  <si>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</si>
  <si>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</si>
  <si>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</si>
  <si>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</si>
  <si>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</si>
  <si>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</si>
  <si>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</si>
  <si>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</si>
  <si>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</si>
  <si>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</si>
  <si>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</si>
  <si>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</si>
  <si>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</si>
  <si>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</si>
  <si>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</si>
  <si>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</si>
  <si>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</si>
  <si>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</si>
  <si>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</si>
  <si>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</si>
  <si>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</si>
  <si>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</si>
  <si>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</si>
  <si>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</si>
  <si>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</si>
  <si>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</si>
  <si>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</si>
  <si>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</si>
  <si>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</si>
  <si>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</si>
  <si>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</si>
  <si>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</si>
  <si>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</si>
  <si>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</si>
  <si>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</si>
  <si>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</si>
  <si>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</si>
  <si>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</si>
  <si>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</si>
  <si>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</si>
  <si>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</si>
  <si>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</si>
  <si>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</si>
  <si>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</si>
  <si>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</si>
  <si>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</si>
  <si>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</si>
  <si>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</si>
  <si>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</si>
  <si>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</si>
  <si>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</si>
  <si>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</si>
  <si>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</si>
  <si>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</si>
  <si>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</si>
  <si>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</si>
  <si>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</si>
  <si>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</si>
  <si>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</si>
  <si>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</si>
  <si>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</si>
  <si>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</si>
  <si>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</si>
  <si>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</si>
  <si>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</si>
  <si>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</si>
  <si>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</si>
  <si>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</si>
  <si>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</si>
  <si>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</si>
  <si>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</si>
  <si>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</si>
  <si>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</si>
  <si>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</si>
  <si>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</si>
  <si>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</si>
  <si>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</si>
  <si>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</si>
  <si>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</si>
  <si>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</si>
  <si>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</si>
  <si>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</si>
  <si>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</si>
  <si>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</si>
  <si>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</si>
  <si>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</si>
  <si>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</si>
  <si>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</si>
  <si>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</si>
  <si>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</si>
  <si>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</si>
  <si>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</si>
  <si>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</si>
  <si>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</si>
  <si>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</si>
  <si>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</si>
  <si>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</si>
  <si>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</si>
  <si>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</si>
  <si>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</si>
  <si>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</si>
  <si>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</si>
  <si>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</si>
  <si>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</si>
  <si>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</si>
  <si>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</si>
  <si>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</si>
  <si>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</si>
  <si>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</si>
  <si>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</si>
  <si>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</si>
  <si>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</si>
  <si>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</si>
  <si>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</si>
  <si>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</si>
  <si>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</si>
  <si>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</si>
  <si>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</si>
  <si>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</si>
  <si>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</si>
  <si>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</si>
  <si>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</si>
  <si>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</si>
  <si>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</si>
  <si>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</si>
  <si>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</si>
  <si>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</si>
  <si>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</si>
  <si>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</si>
  <si>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</si>
  <si>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</si>
  <si>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</si>
  <si>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</si>
  <si>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</si>
  <si>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</si>
  <si>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</si>
  <si>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</si>
  <si>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</si>
  <si>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</si>
  <si>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</si>
  <si>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</si>
  <si>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</si>
  <si>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</si>
  <si>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</si>
  <si>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</si>
  <si>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</si>
  <si>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</si>
  <si>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</si>
  <si>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</si>
  <si>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</si>
  <si>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</si>
  <si>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</si>
  <si>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</si>
  <si>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</si>
  <si>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</si>
  <si>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</si>
  <si>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</si>
  <si>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</si>
  <si>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</si>
  <si>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</si>
  <si>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</si>
  <si>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</si>
  <si>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</si>
  <si>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</si>
  <si>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</si>
  <si>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</si>
  <si>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</si>
  <si>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</si>
  <si>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</si>
  <si>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</si>
  <si>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</si>
  <si>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</si>
  <si>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</si>
  <si>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</si>
  <si>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</si>
  <si>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</si>
  <si>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</si>
  <si>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</si>
  <si>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</si>
  <si>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</si>
  <si>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</si>
  <si>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</si>
  <si>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</si>
  <si>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</si>
  <si>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</si>
  <si>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</si>
  <si>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</si>
  <si>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</si>
  <si>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</si>
  <si>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</si>
  <si>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</si>
  <si>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</si>
  <si>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</si>
  <si>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</si>
  <si>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</si>
  <si>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</si>
  <si>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</si>
  <si>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</si>
  <si>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</si>
  <si>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</si>
  <si>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</si>
  <si>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</si>
  <si>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</si>
  <si>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</si>
  <si>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</si>
  <si>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</si>
  <si>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</si>
  <si>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</si>
  <si>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</si>
  <si>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</si>
  <si>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</si>
  <si>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</si>
  <si>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</si>
  <si>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</si>
  <si>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</si>
  <si>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</si>
  <si>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</si>
  <si>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</si>
  <si>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</si>
  <si>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</si>
  <si>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</si>
  <si>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</si>
  <si>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</si>
  <si>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</si>
  <si>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</si>
  <si>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</si>
  <si>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</si>
  <si>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</si>
  <si>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</si>
  <si>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</si>
  <si>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</si>
  <si>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</si>
  <si>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</si>
  <si>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</si>
  <si>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</si>
  <si>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</si>
  <si>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</si>
  <si>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</si>
  <si>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</si>
  <si>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</si>
  <si>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</si>
  <si>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</si>
  <si>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</si>
  <si>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</si>
  <si>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</si>
  <si>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</si>
  <si>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</si>
  <si>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</si>
  <si>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</si>
  <si>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</si>
  <si>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</si>
  <si>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</si>
  <si>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</si>
  <si>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</si>
  <si>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</si>
  <si>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</si>
  <si>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</si>
  <si>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</si>
  <si>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</si>
  <si>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</si>
  <si>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</si>
  <si>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</si>
  <si>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</si>
  <si>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</si>
  <si>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</si>
  <si>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</si>
  <si>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</si>
  <si>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</si>
  <si>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</si>
  <si>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</si>
  <si>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</si>
  <si>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</si>
  <si>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</si>
  <si>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</si>
  <si>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</si>
  <si>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</si>
  <si>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</si>
  <si>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</si>
  <si>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</si>
  <si>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</si>
  <si>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</si>
  <si>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</si>
  <si>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</si>
  <si>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</si>
  <si>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</si>
  <si>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</si>
  <si>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</si>
  <si>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</si>
  <si>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</si>
  <si>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</si>
  <si>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</si>
  <si>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</si>
  <si>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</si>
  <si>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</si>
  <si>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</si>
  <si>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</si>
  <si>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</si>
  <si>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</si>
  <si>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</si>
  <si>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</si>
  <si>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</si>
  <si>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</si>
  <si>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</si>
  <si>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</si>
  <si>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</si>
  <si>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</si>
  <si>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</si>
  <si>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</si>
  <si>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</si>
  <si>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</si>
  <si>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</si>
  <si>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</si>
  <si>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</si>
  <si>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</si>
  <si>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</si>
  <si>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</si>
  <si>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</si>
  <si>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</si>
  <si>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</si>
  <si>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</si>
  <si>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</si>
  <si>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</si>
  <si>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</si>
  <si>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</si>
  <si>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</si>
  <si>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</si>
  <si>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</si>
  <si>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</si>
  <si>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</si>
  <si>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</si>
  <si>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</si>
  <si>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</si>
  <si>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</si>
  <si>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</si>
  <si>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</si>
  <si>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</si>
  <si>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</si>
  <si>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</si>
  <si>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</si>
  <si>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</si>
  <si>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</si>
  <si>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</si>
  <si>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</si>
  <si>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</si>
  <si>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</si>
  <si>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</si>
  <si>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</si>
  <si>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</si>
  <si>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</si>
  <si>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</si>
  <si>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</si>
  <si>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</si>
  <si>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</si>
  <si>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</si>
  <si>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</si>
  <si>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</si>
  <si>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</si>
  <si>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</si>
  <si>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</si>
  <si>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</si>
  <si>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</si>
  <si>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</si>
  <si>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</si>
  <si>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</si>
  <si>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</si>
  <si>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</si>
  <si>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</si>
  <si>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</si>
  <si>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</si>
  <si>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</si>
  <si>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</si>
  <si>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</si>
  <si>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</si>
  <si>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</si>
  <si>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</si>
  <si>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</si>
  <si>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</si>
  <si>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</si>
  <si>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</si>
  <si>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</si>
  <si>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</si>
  <si>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</si>
  <si>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</si>
  <si>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</si>
  <si>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</si>
  <si>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</si>
  <si>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</si>
  <si>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</si>
  <si>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</si>
  <si>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</si>
  <si>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</si>
  <si>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</si>
  <si>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</si>
  <si>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</si>
  <si>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</si>
  <si>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</si>
  <si>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</si>
  <si>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</si>
  <si>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</si>
  <si>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</si>
  <si>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</si>
  <si>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</si>
  <si>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</si>
  <si>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</si>
  <si>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</si>
  <si>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</si>
  <si>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</si>
  <si>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</si>
  <si>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</si>
  <si>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</si>
  <si>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</si>
  <si>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</si>
  <si>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</si>
  <si>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</si>
  <si>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</si>
  <si>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</si>
  <si>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</si>
  <si>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</si>
  <si>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</si>
  <si>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</si>
  <si>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</si>
  <si>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</si>
  <si>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</si>
  <si>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</si>
  <si>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</si>
  <si>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</si>
  <si>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</si>
  <si>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</si>
  <si>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</si>
  <si>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</si>
  <si>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</si>
  <si>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</si>
  <si>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</si>
  <si>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</si>
  <si>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</si>
  <si>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</si>
  <si>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</si>
  <si>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</si>
  <si>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</si>
  <si>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</si>
  <si>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</si>
  <si>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</si>
  <si>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</si>
  <si>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</si>
  <si>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</si>
  <si>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</si>
  <si>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</si>
  <si>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</si>
  <si>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</si>
  <si>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</si>
  <si>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</si>
  <si>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</si>
  <si>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</si>
  <si>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</si>
  <si>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</si>
  <si>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</si>
  <si>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</si>
  <si>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</si>
  <si>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</si>
  <si>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</si>
  <si>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</si>
  <si>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</si>
  <si>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</si>
  <si>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</si>
  <si>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</si>
  <si>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</si>
  <si>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</si>
  <si>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</si>
  <si>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</si>
  <si>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</si>
  <si>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</si>
  <si>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</si>
  <si>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</si>
  <si>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</si>
  <si>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</si>
  <si>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</si>
  <si>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</si>
  <si>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</si>
  <si>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</si>
  <si>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</si>
  <si>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</si>
  <si>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</si>
  <si>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</si>
  <si>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</si>
  <si>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</si>
  <si>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</si>
  <si>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</si>
  <si>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</si>
  <si>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</si>
  <si>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</si>
  <si>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</si>
  <si>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</si>
  <si>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</si>
  <si>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</si>
  <si>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</si>
  <si>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</si>
  <si>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</si>
  <si>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</si>
  <si>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</si>
  <si>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</si>
  <si>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</si>
  <si>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</si>
  <si>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</si>
  <si>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</si>
  <si>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</si>
  <si>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</si>
  <si>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</si>
  <si>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</si>
  <si>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</si>
  <si>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</si>
  <si>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</si>
  <si>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</si>
  <si>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</si>
  <si>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</si>
  <si>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</si>
  <si>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</si>
  <si>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</si>
  <si>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</si>
  <si>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</si>
  <si>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</si>
  <si>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</si>
  <si>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</si>
  <si>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</si>
  <si>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</si>
  <si>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</si>
  <si>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</si>
  <si>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</si>
  <si>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</si>
  <si>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</si>
  <si>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</si>
  <si>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</si>
  <si>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</si>
  <si>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</si>
  <si>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</si>
  <si>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</si>
  <si>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</si>
  <si>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</si>
  <si>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</si>
  <si>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</si>
  <si>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</si>
  <si>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</si>
  <si>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</si>
  <si>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</si>
  <si>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</si>
  <si>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</si>
  <si>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</si>
  <si>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</si>
  <si>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</si>
  <si>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</si>
  <si>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</si>
  <si>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</si>
  <si>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</si>
  <si>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</si>
  <si>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</si>
  <si>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</si>
  <si>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</si>
  <si>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</si>
  <si>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</si>
  <si>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</si>
  <si>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</si>
  <si>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</si>
  <si>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</si>
  <si>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</si>
  <si>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</si>
  <si>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</si>
  <si>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</si>
  <si>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</si>
  <si>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</si>
  <si>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</si>
  <si>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</si>
  <si>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</si>
  <si>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</si>
  <si>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</si>
  <si>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</si>
  <si>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</si>
  <si>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</si>
  <si>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</si>
  <si>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</si>
  <si>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</si>
  <si>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</si>
  <si>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</si>
  <si>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</si>
  <si>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</si>
  <si>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</si>
  <si>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</si>
  <si>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</si>
  <si>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</si>
  <si>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</si>
  <si>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</si>
  <si>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</si>
  <si>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</si>
  <si>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</si>
  <si>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</si>
  <si>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</si>
  <si>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</si>
  <si>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</si>
  <si>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</si>
  <si>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</si>
  <si>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</si>
  <si>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</si>
  <si>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</si>
  <si>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</si>
  <si>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</si>
  <si>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</si>
  <si>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</si>
  <si>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</si>
  <si>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</si>
  <si>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</si>
  <si>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</si>
  <si>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</si>
  <si>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</si>
  <si>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</si>
  <si>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</si>
  <si>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</si>
  <si>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</si>
  <si>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</si>
  <si>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</si>
  <si>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</si>
  <si>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</si>
  <si>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</si>
  <si>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</si>
  <si>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</si>
  <si>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</si>
  <si>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</si>
  <si>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</si>
  <si>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</si>
  <si>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</si>
  <si>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</si>
  <si>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</si>
  <si>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</si>
  <si>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</si>
  <si>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</si>
  <si>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</si>
  <si>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</si>
  <si>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</si>
  <si>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</si>
  <si>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</si>
  <si>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</si>
  <si>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</si>
  <si>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</si>
  <si>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</si>
  <si>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</si>
  <si>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</si>
  <si>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</si>
  <si>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</si>
  <si>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</si>
  <si>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</si>
  <si>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</si>
  <si>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</si>
  <si>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</si>
  <si>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</si>
  <si>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</si>
  <si>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</si>
  <si>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</si>
  <si>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</si>
  <si>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</si>
  <si>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</si>
  <si>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</si>
  <si>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</si>
  <si>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</si>
  <si>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</si>
  <si>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</si>
  <si>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</si>
  <si>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</si>
  <si>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</si>
  <si>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</si>
  <si>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</si>
  <si>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</si>
  <si>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</si>
  <si>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</si>
  <si>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</si>
  <si>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</si>
  <si>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</si>
  <si>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</si>
  <si>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</si>
  <si>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</si>
  <si>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</si>
  <si>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</si>
  <si>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</si>
  <si>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</si>
  <si>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</si>
  <si>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</si>
  <si>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</si>
  <si>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</si>
  <si>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</si>
  <si>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</si>
  <si>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</si>
  <si>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</si>
  <si>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</si>
  <si>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</si>
  <si>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</si>
  <si>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</si>
  <si>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</si>
  <si>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</si>
  <si>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</si>
  <si>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</si>
  <si>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</si>
  <si>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</si>
  <si>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</si>
  <si>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</si>
  <si>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</si>
  <si>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</si>
  <si>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</si>
  <si>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</si>
  <si>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</si>
  <si>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</si>
  <si>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</si>
  <si>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</si>
  <si>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</si>
  <si>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</si>
  <si>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</si>
  <si>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</si>
  <si>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</si>
  <si>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</si>
  <si>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</si>
  <si>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</si>
  <si>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</si>
  <si>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</si>
  <si>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</si>
  <si>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</si>
  <si>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</si>
  <si>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</si>
  <si>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</si>
  <si>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</si>
  <si>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</si>
  <si>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</si>
  <si>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</si>
  <si>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</si>
  <si>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</si>
  <si>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</si>
  <si>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</si>
  <si>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</si>
  <si>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</si>
  <si>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</si>
  <si>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</si>
  <si>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</si>
  <si>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</si>
  <si>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</si>
  <si>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</si>
  <si>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</si>
  <si>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</si>
  <si>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</si>
  <si>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</si>
  <si>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</si>
  <si>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</si>
  <si>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</si>
  <si>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</si>
  <si>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</si>
  <si>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</si>
  <si>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</si>
  <si>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</si>
  <si>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</si>
  <si>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</si>
  <si>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</si>
  <si>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</si>
  <si>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</si>
  <si>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</si>
  <si>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</si>
  <si>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</si>
  <si>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</si>
  <si>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</si>
  <si>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</si>
  <si>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</si>
  <si>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</si>
  <si>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</si>
  <si>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</si>
  <si>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</si>
  <si>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</si>
  <si>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</si>
  <si>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</si>
  <si>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</si>
  <si>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</si>
  <si>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</si>
  <si>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</si>
  <si>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</si>
  <si>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</si>
  <si>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</si>
  <si>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</si>
  <si>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</si>
  <si>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</si>
  <si>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</si>
  <si>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</si>
  <si>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</si>
  <si>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</si>
  <si>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</si>
  <si>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</si>
  <si>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</si>
  <si>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</si>
  <si>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</si>
  <si>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</si>
  <si>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</si>
  <si>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</si>
  <si>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</si>
  <si>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</si>
  <si>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</si>
  <si>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</si>
  <si>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</si>
  <si>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</si>
  <si>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</si>
  <si>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</si>
  <si>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</si>
  <si>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</si>
  <si>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</si>
  <si>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</si>
  <si>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</si>
  <si>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</si>
  <si>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</si>
  <si>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</si>
  <si>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</si>
  <si>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</si>
  <si>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</si>
  <si>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</si>
  <si>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</si>
  <si>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</si>
  <si>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</si>
  <si>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</si>
  <si>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</si>
  <si>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</si>
  <si>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</si>
  <si>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</si>
  <si>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</si>
  <si>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</si>
  <si>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</si>
  <si>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</si>
  <si>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</si>
  <si>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</si>
  <si>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</si>
  <si>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</si>
  <si>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</si>
  <si>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</si>
  <si>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</si>
  <si>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</si>
  <si>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</si>
  <si>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</si>
  <si>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</si>
  <si>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</si>
  <si>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</si>
  <si>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</si>
  <si>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</si>
  <si>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</si>
  <si>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</si>
  <si>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</si>
  <si>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</si>
  <si>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</si>
  <si>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</si>
  <si>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</si>
  <si>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</si>
  <si>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</si>
  <si>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</si>
  <si>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</si>
  <si>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</si>
  <si>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</si>
  <si>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</si>
  <si>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</si>
  <si>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</si>
  <si>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</si>
  <si>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</si>
  <si>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</si>
  <si>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</si>
  <si>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</si>
  <si>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</si>
  <si>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</si>
  <si>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</si>
  <si>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</si>
  <si>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</si>
  <si>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</si>
  <si>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</si>
  <si>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</si>
  <si>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</si>
  <si>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</si>
  <si>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</si>
  <si>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</si>
  <si>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</si>
  <si>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</si>
  <si>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</si>
  <si>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</si>
  <si>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</si>
  <si>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</si>
  <si>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</si>
  <si>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</si>
  <si>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</si>
  <si>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</si>
  <si>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</si>
  <si>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</si>
  <si>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</si>
  <si>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</si>
  <si>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</si>
  <si>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</si>
  <si>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</si>
  <si>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</si>
  <si>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</si>
  <si>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</si>
  <si>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</si>
  <si>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</si>
  <si>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</si>
  <si>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</si>
  <si>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</si>
  <si>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</si>
  <si>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</si>
  <si>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</si>
  <si>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</si>
  <si>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</si>
  <si>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</si>
  <si>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</si>
  <si>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</si>
  <si>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</si>
  <si>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</si>
  <si>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</si>
  <si>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</si>
  <si>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</si>
  <si>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</si>
  <si>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</si>
  <si>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</si>
  <si>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</si>
  <si>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</si>
  <si>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</si>
  <si>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</si>
  <si>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</si>
  <si>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</si>
  <si>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</si>
  <si>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</si>
  <si>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</si>
  <si>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</si>
  <si>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</si>
  <si>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</si>
  <si>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</si>
  <si>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</si>
  <si>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</si>
  <si>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</si>
  <si>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</si>
  <si>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</si>
  <si>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</si>
  <si>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</si>
  <si>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</si>
  <si>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</si>
  <si>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</si>
  <si>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</si>
  <si>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</si>
  <si>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</si>
  <si>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</si>
  <si>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</si>
  <si>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</si>
  <si>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</si>
  <si>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</si>
  <si>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</si>
  <si>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</si>
  <si>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</si>
  <si>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</si>
  <si>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</si>
  <si>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</si>
  <si>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</si>
  <si>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</si>
  <si>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</si>
  <si>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</si>
  <si>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</si>
  <si>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</si>
  <si>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</si>
  <si>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</si>
  <si>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</si>
  <si>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</si>
  <si>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</si>
  <si>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</si>
  <si>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</si>
  <si>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</si>
  <si>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</si>
  <si>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</si>
  <si>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</si>
  <si>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</si>
  <si>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</si>
  <si>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</si>
  <si>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</si>
  <si>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</si>
  <si>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</si>
  <si>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</si>
  <si>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</si>
  <si>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</si>
  <si>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</si>
  <si>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</si>
  <si>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</si>
  <si>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</si>
  <si>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</si>
  <si>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</si>
  <si>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</si>
  <si>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</si>
  <si>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</si>
  <si>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</si>
  <si>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</si>
  <si>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</si>
  <si>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</si>
  <si>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</si>
  <si>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</si>
  <si>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</si>
  <si>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</si>
  <si>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</si>
  <si>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</si>
  <si>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</si>
  <si>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</si>
  <si>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</si>
  <si>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</si>
  <si>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</si>
  <si>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</si>
  <si>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</si>
  <si>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</si>
  <si>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</si>
  <si>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</si>
  <si>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</si>
  <si>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</si>
  <si>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</si>
  <si>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</si>
  <si>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</si>
  <si>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</si>
  <si>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</si>
  <si>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</si>
  <si>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</si>
  <si>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</si>
  <si>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</si>
  <si>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</si>
  <si>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</si>
  <si>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</si>
  <si>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</si>
  <si>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</si>
  <si>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</si>
  <si>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</si>
  <si>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</si>
  <si>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</si>
  <si>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</si>
  <si>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</si>
  <si>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</si>
  <si>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</si>
  <si>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</si>
  <si>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</si>
  <si>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</si>
  <si>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</si>
  <si>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</si>
  <si>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</si>
  <si>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</si>
  <si>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</si>
  <si>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</si>
  <si>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</si>
  <si>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</si>
  <si>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</si>
  <si>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</si>
  <si>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</si>
  <si>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</si>
  <si>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</si>
  <si>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</si>
  <si>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</si>
  <si>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</si>
  <si>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</si>
  <si>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</si>
  <si>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</si>
  <si>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</si>
  <si>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</si>
  <si>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</si>
  <si>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</si>
  <si>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</si>
  <si>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</si>
  <si>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</si>
  <si>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</si>
  <si>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</si>
  <si>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</si>
  <si>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</si>
  <si>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</si>
  <si>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</si>
  <si>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</si>
  <si>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</si>
  <si>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</si>
  <si>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</si>
  <si>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</si>
  <si>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</si>
  <si>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</si>
  <si>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</si>
  <si>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</si>
  <si>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</si>
  <si>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</si>
  <si>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</si>
  <si>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</si>
  <si>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</si>
  <si>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</si>
  <si>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</si>
  <si>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</si>
  <si>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</si>
  <si>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</si>
  <si>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</si>
  <si>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</si>
  <si>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</si>
  <si>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</si>
  <si>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</si>
  <si>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</si>
  <si>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</si>
  <si>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</si>
  <si>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</si>
  <si>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</si>
  <si>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</si>
  <si>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</si>
  <si>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</si>
  <si>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</si>
  <si>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</si>
  <si>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</si>
  <si>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</si>
  <si>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</si>
  <si>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</si>
  <si>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</si>
  <si>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</si>
  <si>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</si>
  <si>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</si>
  <si>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</si>
  <si>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</si>
  <si>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</si>
  <si>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</si>
  <si>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</si>
  <si>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</si>
  <si>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</si>
  <si>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</si>
  <si>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</si>
  <si>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</si>
  <si>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</si>
  <si>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</si>
  <si>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</si>
  <si>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</si>
  <si>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</si>
  <si>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</si>
  <si>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</si>
  <si>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</si>
  <si>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</si>
  <si>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</si>
  <si>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</si>
  <si>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</si>
  <si>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</si>
  <si>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</si>
  <si>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</si>
  <si>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</si>
  <si>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</si>
  <si>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</si>
  <si>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</si>
  <si>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</si>
  <si>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</si>
  <si>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</si>
  <si>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</si>
  <si>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</si>
  <si>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</si>
  <si>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</si>
  <si>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</si>
  <si>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</si>
  <si>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</si>
  <si>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</si>
  <si>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</si>
  <si>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</si>
  <si>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</si>
  <si>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</si>
  <si>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</si>
  <si>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</si>
  <si>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</si>
  <si>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</si>
  <si>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</si>
  <si>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</si>
  <si>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</si>
  <si>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</si>
  <si>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</si>
  <si>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</si>
  <si>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</si>
  <si>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</si>
  <si>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</si>
  <si>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</si>
  <si>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</si>
  <si>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</si>
  <si>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</si>
  <si>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</si>
  <si>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</si>
  <si>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</si>
  <si>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</si>
  <si>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</si>
  <si>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</si>
  <si>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</si>
  <si>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</si>
  <si>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</si>
  <si>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</si>
  <si>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</si>
  <si>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</si>
  <si>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</si>
  <si>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</si>
  <si>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</si>
  <si>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</si>
  <si>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</si>
  <si>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</si>
  <si>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</si>
  <si>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</si>
  <si>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</si>
  <si>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</si>
  <si>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</si>
  <si>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</si>
  <si>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</si>
  <si>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</si>
  <si>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</si>
  <si>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</si>
  <si>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</si>
  <si>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</si>
  <si>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</si>
  <si>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</si>
  <si>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</si>
  <si>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</si>
  <si>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</si>
  <si>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</si>
  <si>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</si>
  <si>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</si>
  <si>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</si>
  <si>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</si>
  <si>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</si>
  <si>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</si>
  <si>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</si>
  <si>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</si>
  <si>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</si>
  <si>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</si>
  <si>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</si>
  <si>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</si>
  <si>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</si>
  <si>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</si>
  <si>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</si>
  <si>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</si>
  <si>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</si>
  <si>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</si>
  <si>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</si>
  <si>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</si>
  <si>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</si>
  <si>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</si>
  <si>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</si>
  <si>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</si>
  <si>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</si>
  <si>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</si>
  <si>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</si>
  <si>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</si>
  <si>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</si>
  <si>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</si>
  <si>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</si>
  <si>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</si>
  <si>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</si>
  <si>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</si>
  <si>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</si>
  <si>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</si>
  <si>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</si>
  <si>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</si>
  <si>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</si>
  <si>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</si>
  <si>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</si>
  <si>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</si>
  <si>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</si>
  <si>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</si>
  <si>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</si>
  <si>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</si>
  <si>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</si>
  <si>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</si>
  <si>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</si>
  <si>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</si>
  <si>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</si>
  <si>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</si>
  <si>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</si>
  <si>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</si>
  <si>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</si>
  <si>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</si>
  <si>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</si>
  <si>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</si>
  <si>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</si>
  <si>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</si>
  <si>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</si>
  <si>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</si>
  <si>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</si>
  <si>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</si>
  <si>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</si>
  <si>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</si>
  <si>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</si>
  <si>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</si>
  <si>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</si>
  <si>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</si>
  <si>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</si>
  <si>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</si>
  <si>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</si>
  <si>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</si>
  <si>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</si>
  <si>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</si>
  <si>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</si>
  <si>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</si>
  <si>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</si>
  <si>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</si>
  <si>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</si>
  <si>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</si>
  <si>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</si>
  <si>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</si>
  <si>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</si>
  <si>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</si>
  <si>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</si>
  <si>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</si>
  <si>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</si>
  <si>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</si>
  <si>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</si>
  <si>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</si>
  <si>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</si>
  <si>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</si>
  <si>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</si>
  <si>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</si>
  <si>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</si>
  <si>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</si>
  <si>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</si>
  <si>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</si>
  <si>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</si>
  <si>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</si>
  <si>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</si>
  <si>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</si>
  <si>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</si>
  <si>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</si>
  <si>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</si>
  <si>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</si>
  <si>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</si>
  <si>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</si>
  <si>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</si>
  <si>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</si>
  <si>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</si>
  <si>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</si>
  <si>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</si>
  <si>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</si>
  <si>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</si>
  <si>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</si>
  <si>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</si>
  <si>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</si>
  <si>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</si>
  <si>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</si>
  <si>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</si>
  <si>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</si>
  <si>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</si>
  <si>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</si>
  <si>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</si>
  <si>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</si>
  <si>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</si>
  <si>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</si>
  <si>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</si>
  <si>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</si>
  <si>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</si>
  <si>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</si>
  <si>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</si>
  <si>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</si>
  <si>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</si>
  <si>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</si>
  <si>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</si>
  <si>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</si>
  <si>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</si>
  <si>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</si>
  <si>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</si>
  <si>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</si>
  <si>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</si>
  <si>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</si>
  <si>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</si>
  <si>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</si>
  <si>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</si>
  <si>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</si>
  <si>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</si>
  <si>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</si>
  <si>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</si>
  <si>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</si>
  <si>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</si>
  <si>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</si>
  <si>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</si>
  <si>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</si>
  <si>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</si>
  <si>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</si>
  <si>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</si>
  <si>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</si>
  <si>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</si>
  <si>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</si>
  <si>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</si>
  <si>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</si>
  <si>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</si>
  <si>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</si>
  <si>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</si>
  <si>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</si>
  <si>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</si>
  <si>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</si>
  <si>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</si>
  <si>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</si>
  <si>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</si>
  <si>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</si>
  <si>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</si>
  <si>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</si>
  <si>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</si>
  <si>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</si>
  <si>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</si>
  <si>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</si>
  <si>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</si>
  <si>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</si>
  <si>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</si>
  <si>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</si>
  <si>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</si>
  <si>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</si>
  <si>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</si>
  <si>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</si>
  <si>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</si>
  <si>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</si>
  <si>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</si>
  <si>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</si>
  <si>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</si>
  <si>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</si>
  <si>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</si>
  <si>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</si>
  <si>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</si>
  <si>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</si>
  <si>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</si>
  <si>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</si>
  <si>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</si>
  <si>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</si>
  <si>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</si>
  <si>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</si>
  <si>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</si>
  <si>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</si>
  <si>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</si>
  <si>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</si>
  <si>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</si>
  <si>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</si>
  <si>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</si>
  <si>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</si>
  <si>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</si>
  <si>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</si>
  <si>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</si>
  <si>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</si>
  <si>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</si>
  <si>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</si>
  <si>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</si>
  <si>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</si>
  <si>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</si>
  <si>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</si>
  <si>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</si>
  <si>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</si>
  <si>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</si>
  <si>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</si>
  <si>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</si>
  <si>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</si>
  <si>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</si>
  <si>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</si>
  <si>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</si>
  <si>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</si>
  <si>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</si>
  <si>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</si>
  <si>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</si>
  <si>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</si>
  <si>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</si>
  <si>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</si>
  <si>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</si>
  <si>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</si>
  <si>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</si>
  <si>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</si>
  <si>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</si>
  <si>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</si>
  <si>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</si>
  <si>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</si>
  <si>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</si>
  <si>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</si>
  <si>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</si>
  <si>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</si>
  <si>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</si>
  <si>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</si>
  <si>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</si>
  <si>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</si>
  <si>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</si>
  <si>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</si>
  <si>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</si>
  <si>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</si>
  <si>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</si>
  <si>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</si>
  <si>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</si>
  <si>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</si>
  <si>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</si>
  <si>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</si>
  <si>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</si>
  <si>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</si>
  <si>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</si>
  <si>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</si>
  <si>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</si>
  <si>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</si>
  <si>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</si>
  <si>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</si>
  <si>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</si>
  <si>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</si>
  <si>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</si>
  <si>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</si>
  <si>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</si>
  <si>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</si>
  <si>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</si>
  <si>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</si>
  <si>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</si>
  <si>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</si>
  <si>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</si>
  <si>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</si>
  <si>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</si>
  <si>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</si>
  <si>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</si>
  <si>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</si>
  <si>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</si>
  <si>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</si>
  <si>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</si>
  <si>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</si>
  <si>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</si>
  <si>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</si>
  <si>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</si>
  <si>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</si>
  <si>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</si>
  <si>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</si>
  <si>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</si>
  <si>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</si>
  <si>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</si>
  <si>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</si>
  <si>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</si>
  <si>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</si>
  <si>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</si>
  <si>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</si>
  <si>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</si>
  <si>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</si>
  <si>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</si>
  <si>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</si>
  <si>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</si>
  <si>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</si>
  <si>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</si>
  <si>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</si>
  <si>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</si>
  <si>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</si>
  <si>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</si>
  <si>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</si>
  <si>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</si>
  <si>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</si>
  <si>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</si>
  <si>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</si>
  <si>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</si>
  <si>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</si>
  <si>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</si>
  <si>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</si>
  <si>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</si>
  <si>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</si>
  <si>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</si>
  <si>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</si>
  <si>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</si>
  <si>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</si>
  <si>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</si>
  <si>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</si>
  <si>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</si>
  <si>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</si>
  <si>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</si>
  <si>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</si>
  <si>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</si>
  <si>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</si>
  <si>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</si>
  <si>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</si>
  <si>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</si>
  <si>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</si>
  <si>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</si>
  <si>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</si>
  <si>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</si>
  <si>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</si>
  <si>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</si>
  <si>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</si>
  <si>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</si>
  <si>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</si>
  <si>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</si>
  <si>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</si>
  <si>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</si>
  <si>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</si>
  <si>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</si>
  <si>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</si>
  <si>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</si>
  <si>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</si>
  <si>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</si>
  <si>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</si>
  <si>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</si>
  <si>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</si>
  <si>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</si>
  <si>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</si>
  <si>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</si>
  <si>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</si>
  <si>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</si>
  <si>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</si>
  <si>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</si>
  <si>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</si>
  <si>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</si>
  <si>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</si>
  <si>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</si>
  <si>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</si>
  <si>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</si>
  <si>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</si>
  <si>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</si>
  <si>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</si>
  <si>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</si>
  <si>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</si>
  <si>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</si>
  <si>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</si>
  <si>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</si>
  <si>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</si>
  <si>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</si>
  <si>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</si>
  <si>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</si>
  <si>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</si>
  <si>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</si>
  <si>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</si>
  <si>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</si>
  <si>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</si>
  <si>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</si>
  <si>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</si>
  <si>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</si>
  <si>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</si>
  <si>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</si>
  <si>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</si>
  <si>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</si>
  <si>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</si>
  <si>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</si>
  <si>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</si>
  <si>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</si>
  <si>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</si>
  <si>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</si>
  <si>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</si>
  <si>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</si>
  <si>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</si>
  <si>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</si>
  <si>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</si>
  <si>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</si>
  <si>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</si>
  <si>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</si>
  <si>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</si>
  <si>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</si>
  <si>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</si>
  <si>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</si>
  <si>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</si>
  <si>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</si>
  <si>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</si>
  <si>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</si>
  <si>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</si>
  <si>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</si>
  <si>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</si>
  <si>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</si>
  <si>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</si>
  <si>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</si>
  <si>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</si>
  <si>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</si>
  <si>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</si>
  <si>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</si>
  <si>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</si>
  <si>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</si>
  <si>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</si>
  <si>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</si>
  <si>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</si>
  <si>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</si>
  <si>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</si>
  <si>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</si>
  <si>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</si>
  <si>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</si>
  <si>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</si>
  <si>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</si>
  <si>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</si>
  <si>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</si>
  <si>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</si>
  <si>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</si>
  <si>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</si>
  <si>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</si>
  <si>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</si>
  <si>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</si>
  <si>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</si>
  <si>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</si>
  <si>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</si>
  <si>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</si>
  <si>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</si>
  <si>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</si>
  <si>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</si>
  <si>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</si>
  <si>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</si>
  <si>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</si>
  <si>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</si>
  <si>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</si>
  <si>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</si>
  <si>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</si>
  <si>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</si>
  <si>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</si>
  <si>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</si>
  <si>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</si>
  <si>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</si>
  <si>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</si>
  <si>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</si>
  <si>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</si>
  <si>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</si>
  <si>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</si>
  <si>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</si>
  <si>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</si>
  <si>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</si>
  <si>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</si>
  <si>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</si>
  <si>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</si>
  <si>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</si>
  <si>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</si>
  <si>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</si>
  <si>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</si>
  <si>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</si>
  <si>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</si>
  <si>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</si>
  <si>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</si>
  <si>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</si>
  <si>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</si>
  <si>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</si>
  <si>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</si>
  <si>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</si>
  <si>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</si>
  <si>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</si>
  <si>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</si>
  <si>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</si>
  <si>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</si>
  <si>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</si>
  <si>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</si>
  <si>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</si>
  <si>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</si>
  <si>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</si>
  <si>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</si>
  <si>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</si>
  <si>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</si>
  <si>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</si>
  <si>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</si>
  <si>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</si>
  <si>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</si>
  <si>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</si>
  <si>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</si>
  <si>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</si>
  <si>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</si>
  <si>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</si>
  <si>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</si>
  <si>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</si>
  <si>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</si>
  <si>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</si>
  <si>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</si>
  <si>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</si>
  <si>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</si>
  <si>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</si>
  <si>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</si>
  <si>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</si>
  <si>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</si>
  <si>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</si>
  <si>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</si>
  <si>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</si>
  <si>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</si>
  <si>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</si>
  <si>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</si>
  <si>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</si>
  <si>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</si>
  <si>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</si>
  <si>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</si>
  <si>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</si>
  <si>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</si>
  <si>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</si>
  <si>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</si>
  <si>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</si>
  <si>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</si>
  <si>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</si>
  <si>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</si>
  <si>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</si>
  <si>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</si>
  <si>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</si>
  <si>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</si>
  <si>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</si>
  <si>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</si>
  <si>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</si>
  <si>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</si>
  <si>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</si>
  <si>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</si>
  <si>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</si>
  <si>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</si>
  <si>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</si>
  <si>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</si>
  <si>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</si>
  <si>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</si>
  <si>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</si>
  <si>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</si>
  <si>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</si>
  <si>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</si>
  <si>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</si>
  <si>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</si>
  <si>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</si>
  <si>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</si>
  <si>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</si>
  <si>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</si>
  <si>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</si>
  <si>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</si>
  <si>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</si>
  <si>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</si>
  <si>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</si>
  <si>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</si>
  <si>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</si>
  <si>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</si>
  <si>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</si>
  <si>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</si>
  <si>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</si>
  <si>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</si>
  <si>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</si>
  <si>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</si>
  <si>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</si>
  <si>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</si>
  <si>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</si>
  <si>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</si>
  <si>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</si>
  <si>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</si>
  <si>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</si>
  <si>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</si>
  <si>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</si>
  <si>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</si>
  <si>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</si>
  <si>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</si>
  <si>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</si>
  <si>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</si>
  <si>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</si>
  <si>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</si>
  <si>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</si>
  <si>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</si>
  <si>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</si>
  <si>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</si>
  <si>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</si>
  <si>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</si>
  <si>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</si>
  <si>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</si>
  <si>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</si>
  <si>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</si>
  <si>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</si>
  <si>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</si>
  <si>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</si>
  <si>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</si>
  <si>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</si>
  <si>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</si>
  <si>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</si>
  <si>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</si>
  <si>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</si>
  <si>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</si>
  <si>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</si>
  <si>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</si>
  <si>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</si>
  <si>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</si>
  <si>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</si>
  <si>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</si>
  <si>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</si>
  <si>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</si>
  <si>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</si>
  <si>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</si>
  <si>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</si>
  <si>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</si>
  <si>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</si>
  <si>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</si>
  <si>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</si>
  <si>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</si>
  <si>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</si>
  <si>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</si>
  <si>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</si>
  <si>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</si>
  <si>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</si>
  <si>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</si>
  <si>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</si>
  <si>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</si>
  <si>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</si>
  <si>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</si>
  <si>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</si>
  <si>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</si>
  <si>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</si>
  <si>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</si>
  <si>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</si>
  <si>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</si>
  <si>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</si>
  <si>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</si>
  <si>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</si>
  <si>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</si>
  <si>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</si>
  <si>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</si>
  <si>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</si>
  <si>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</si>
  <si>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</si>
  <si>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</si>
  <si>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</si>
  <si>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</si>
  <si>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</si>
  <si>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</si>
  <si>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</si>
  <si>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</si>
  <si>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</si>
  <si>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</si>
  <si>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</si>
  <si>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</si>
  <si>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</si>
  <si>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</si>
  <si>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</si>
  <si>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</si>
  <si>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</si>
  <si>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</si>
  <si>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</si>
  <si>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</si>
  <si>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</si>
  <si>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</si>
  <si>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</si>
  <si>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</si>
  <si>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</si>
  <si>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</si>
  <si>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</si>
  <si>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</si>
  <si>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</si>
  <si>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</si>
  <si>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</si>
  <si>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</si>
  <si>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</si>
  <si>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</si>
  <si>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</si>
  <si>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</si>
  <si>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</si>
  <si>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</si>
  <si>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</si>
  <si>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</si>
  <si>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</si>
  <si>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</si>
  <si>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</si>
  <si>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</si>
  <si>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</si>
  <si>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</si>
  <si>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</si>
  <si>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</si>
  <si>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</si>
  <si>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</si>
  <si>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</si>
  <si>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</si>
  <si>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</si>
  <si>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</si>
  <si>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</si>
  <si>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</si>
  <si>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</si>
  <si>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</si>
  <si>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</si>
  <si>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</si>
  <si>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</si>
  <si>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</si>
  <si>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</si>
  <si>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</si>
  <si>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</si>
  <si>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</si>
  <si>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</si>
  <si>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</si>
  <si>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</si>
  <si>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</si>
  <si>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</si>
  <si>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</si>
  <si>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</si>
  <si>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</si>
  <si>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</si>
  <si>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</si>
  <si>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</si>
  <si>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</si>
  <si>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</si>
  <si>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</si>
  <si>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</si>
  <si>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</si>
  <si>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</si>
  <si>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</si>
  <si>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</si>
  <si>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</si>
  <si>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</si>
  <si>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</si>
  <si>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</si>
  <si>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</si>
  <si>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</si>
  <si>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</si>
  <si>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</si>
  <si>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</si>
  <si>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</si>
  <si>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</si>
  <si>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</si>
  <si>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</si>
  <si>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</si>
  <si>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</si>
  <si>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</si>
  <si>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</si>
  <si>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</si>
  <si>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</si>
  <si>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</si>
  <si>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</si>
  <si>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</si>
  <si>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</si>
  <si>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</si>
  <si>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</si>
  <si>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</si>
  <si>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</si>
  <si>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</si>
  <si>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</si>
  <si>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</si>
  <si>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</si>
  <si>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</si>
  <si>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</si>
  <si>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</si>
  <si>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</si>
  <si>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</si>
  <si>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</si>
  <si>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</si>
  <si>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</si>
  <si>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</si>
  <si>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</si>
  <si>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</si>
  <si>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</si>
  <si>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</si>
  <si>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</si>
  <si>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</si>
  <si>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</si>
  <si>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</si>
  <si>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</si>
  <si>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</si>
  <si>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</si>
  <si>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</si>
  <si>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</si>
  <si>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</si>
  <si>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</si>
  <si>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</si>
  <si>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</si>
  <si>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</si>
  <si>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</si>
  <si>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</si>
  <si>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</si>
  <si>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</si>
  <si>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</si>
  <si>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</si>
  <si>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</si>
  <si>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</si>
  <si>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</si>
  <si>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</si>
  <si>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</si>
  <si>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</si>
  <si>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</si>
  <si>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</si>
  <si>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</si>
  <si>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</si>
  <si>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</si>
  <si>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</si>
  <si>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</si>
  <si>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</si>
  <si>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</si>
  <si>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</si>
  <si>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</si>
  <si>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</si>
  <si>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</si>
  <si>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</si>
  <si>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</si>
  <si>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</si>
  <si>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</si>
  <si>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</si>
  <si>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</si>
  <si>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</si>
  <si>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</si>
  <si>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</si>
  <si>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</si>
  <si>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</si>
  <si>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</si>
  <si>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</si>
  <si>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</si>
  <si>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</si>
  <si>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</si>
  <si>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</si>
  <si>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</si>
  <si>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</si>
  <si>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</si>
  <si>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</si>
  <si>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</si>
  <si>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</si>
  <si>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</si>
  <si>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</si>
  <si>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</si>
  <si>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</si>
  <si>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</si>
  <si>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</si>
  <si>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</si>
  <si>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</si>
  <si>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</si>
  <si>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</si>
  <si>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</si>
  <si>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</si>
  <si>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</si>
  <si>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</si>
  <si>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</si>
  <si>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</si>
  <si>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</si>
  <si>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</si>
  <si>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</si>
  <si>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</si>
  <si>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</si>
  <si>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</si>
  <si>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</si>
  <si>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</si>
  <si>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</si>
  <si>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</si>
  <si>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</si>
  <si>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</si>
  <si>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</si>
  <si>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</si>
  <si>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</si>
  <si>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</si>
  <si>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</si>
  <si>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</si>
  <si>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</si>
  <si>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</si>
  <si>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</si>
  <si>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</si>
  <si>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</si>
  <si>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</si>
  <si>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</si>
  <si>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</si>
  <si>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</si>
  <si>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</si>
  <si>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</si>
  <si>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</si>
  <si>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</si>
  <si>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</si>
  <si>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</si>
  <si>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</si>
  <si>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</si>
  <si>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</si>
  <si>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</si>
  <si>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</si>
  <si>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</si>
  <si>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</si>
  <si>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</si>
  <si>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</si>
  <si>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</si>
  <si>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</si>
  <si>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</si>
  <si>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</si>
  <si>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</si>
  <si>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</si>
  <si>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</si>
  <si>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</si>
  <si>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</si>
  <si>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</si>
  <si>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</si>
  <si>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</si>
  <si>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</si>
  <si>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</si>
  <si>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</si>
  <si>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</si>
  <si>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</si>
  <si>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</si>
  <si>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</si>
  <si>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</si>
  <si>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</si>
  <si>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</si>
  <si>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</si>
  <si>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</si>
  <si>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</si>
  <si>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</si>
  <si>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</si>
  <si>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</si>
  <si>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</si>
  <si>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</si>
  <si>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</si>
  <si>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</si>
  <si>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</si>
  <si>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</si>
  <si>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</si>
  <si>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</si>
  <si>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</si>
  <si>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</si>
  <si>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</si>
  <si>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</si>
  <si>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</si>
  <si>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</si>
  <si>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</si>
  <si>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</si>
  <si>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</si>
  <si>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</si>
  <si>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</si>
  <si>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</si>
  <si>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</si>
  <si>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</si>
  <si>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</si>
  <si>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</si>
  <si>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</si>
  <si>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</si>
  <si>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</si>
  <si>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</si>
  <si>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</si>
  <si>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</si>
  <si>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</si>
  <si>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</si>
  <si>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</si>
  <si>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</si>
  <si>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</si>
  <si>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</si>
  <si>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</si>
  <si>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</si>
  <si>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</si>
  <si>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</si>
  <si>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</si>
  <si>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</si>
  <si>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</si>
  <si>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</si>
  <si>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</si>
  <si>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</si>
  <si>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</si>
  <si>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</si>
  <si>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</si>
  <si>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</si>
  <si>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</si>
  <si>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</si>
  <si>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</si>
  <si>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</si>
  <si>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</si>
  <si>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</si>
  <si>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</si>
  <si>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</si>
  <si>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</si>
  <si>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</si>
  <si>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</si>
  <si>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</si>
  <si>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</si>
  <si>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</si>
  <si>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</si>
  <si>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</si>
  <si>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</si>
  <si>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</si>
  <si>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</si>
  <si>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</si>
  <si>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</si>
  <si>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</si>
  <si>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</si>
  <si>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</si>
  <si>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</si>
  <si>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</si>
  <si>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</si>
  <si>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</si>
  <si>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</si>
  <si>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</si>
  <si>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</si>
  <si>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</si>
  <si>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</si>
  <si>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</si>
  <si>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</si>
  <si>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</si>
  <si>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</si>
  <si>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</si>
  <si>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</si>
  <si>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</si>
  <si>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</si>
  <si>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</si>
  <si>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</si>
  <si>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</si>
  <si>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</si>
  <si>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</si>
  <si>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</si>
  <si>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</si>
  <si>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</si>
  <si>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</si>
  <si>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</si>
  <si>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</si>
  <si>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</si>
  <si>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</si>
  <si>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</si>
  <si>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</si>
  <si>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</si>
  <si>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</si>
  <si>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</si>
  <si>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</si>
  <si>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</si>
  <si>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</si>
  <si>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</si>
  <si>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</si>
  <si>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</si>
  <si>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</si>
  <si>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</si>
  <si>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</si>
  <si>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</si>
  <si>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</si>
  <si>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</si>
  <si>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</si>
  <si>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</si>
  <si>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</si>
  <si>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</si>
  <si>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</si>
  <si>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</si>
  <si>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</si>
  <si>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</si>
  <si>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</si>
  <si>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</si>
  <si>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</si>
  <si>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</si>
  <si>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</si>
  <si>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</si>
  <si>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</si>
  <si>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</si>
  <si>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</si>
  <si>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</si>
  <si>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</si>
  <si>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</si>
  <si>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</si>
  <si>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</si>
  <si>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</si>
  <si>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</si>
  <si>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</si>
  <si>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</si>
  <si>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</si>
  <si>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</si>
  <si>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</si>
  <si>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</si>
  <si>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</si>
  <si>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</si>
  <si>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</si>
  <si>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</si>
  <si>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</si>
  <si>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</si>
  <si>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</si>
  <si>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</si>
  <si>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</si>
  <si>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</si>
  <si>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</si>
  <si>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</si>
  <si>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</si>
  <si>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</si>
  <si>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</si>
  <si>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</si>
  <si>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</si>
  <si>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</si>
  <si>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</si>
  <si>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</si>
  <si>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</si>
  <si>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</si>
  <si>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</si>
  <si>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</si>
  <si>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</si>
  <si>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</si>
  <si>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</si>
  <si>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</si>
  <si>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</si>
  <si>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</si>
  <si>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</si>
  <si>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</si>
  <si>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</si>
  <si>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</si>
  <si>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</si>
  <si>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</si>
  <si>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</si>
  <si>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</si>
  <si>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</si>
  <si>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</si>
  <si>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</si>
  <si>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</si>
  <si>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</si>
  <si>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</si>
  <si>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</si>
  <si>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</si>
  <si>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</si>
  <si>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</si>
  <si>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</si>
  <si>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</si>
  <si>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</si>
  <si>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</si>
  <si>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</si>
  <si>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</si>
  <si>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</si>
  <si>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</si>
  <si>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</si>
  <si>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</si>
  <si>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</si>
  <si>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</si>
  <si>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</si>
  <si>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</si>
  <si>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</si>
  <si>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</si>
  <si>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</si>
  <si>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</si>
  <si>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</si>
  <si>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</si>
  <si>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</si>
  <si>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</si>
  <si>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</si>
  <si>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</si>
  <si>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</si>
  <si>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</si>
  <si>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</si>
  <si>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</si>
  <si>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</si>
  <si>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</si>
  <si>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</si>
  <si>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</si>
  <si>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</si>
  <si>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</si>
  <si>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</si>
  <si>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</si>
  <si>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</si>
  <si>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</si>
  <si>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</si>
  <si>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</si>
  <si>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</si>
  <si>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</si>
  <si>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</si>
  <si>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</si>
  <si>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</si>
  <si>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</si>
  <si>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</si>
  <si>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</si>
  <si>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</si>
  <si>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</si>
  <si>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</si>
  <si>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</si>
  <si>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</si>
  <si>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</si>
  <si>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</si>
  <si>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</si>
  <si>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</si>
  <si>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</si>
  <si>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</si>
  <si>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</si>
  <si>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</si>
  <si>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</si>
  <si>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</si>
  <si>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</si>
  <si>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</si>
  <si>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</si>
  <si>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</si>
  <si>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</si>
  <si>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</si>
  <si>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</si>
  <si>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</si>
  <si>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</si>
  <si>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</si>
  <si>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</si>
  <si>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</si>
  <si>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</si>
  <si>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</si>
  <si>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</si>
  <si>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</si>
  <si>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</si>
  <si>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</si>
  <si>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</si>
  <si>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</si>
  <si>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</si>
  <si>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</si>
  <si>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</si>
  <si>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</si>
  <si>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</si>
  <si>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</si>
  <si>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</si>
  <si>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</si>
  <si>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</si>
  <si>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</si>
  <si>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</si>
  <si>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</si>
  <si>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</si>
  <si>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</si>
  <si>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</si>
  <si>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</si>
  <si>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</si>
  <si>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</si>
  <si>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</si>
  <si>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</si>
  <si>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</si>
  <si>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</si>
  <si>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</si>
  <si>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</si>
  <si>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</si>
  <si>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</si>
  <si>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</si>
  <si>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</si>
  <si>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</si>
  <si>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</si>
  <si>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</si>
  <si>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</si>
  <si>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</si>
  <si>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</si>
  <si>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</si>
  <si>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</si>
  <si>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</si>
  <si>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</si>
  <si>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</si>
  <si>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</si>
  <si>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</si>
  <si>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</si>
  <si>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</si>
  <si>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</si>
  <si>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</si>
  <si>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</si>
  <si>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</si>
  <si>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</si>
  <si>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</si>
  <si>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</si>
  <si>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</si>
  <si>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</si>
  <si>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</si>
  <si>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</si>
  <si>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</si>
  <si>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</si>
  <si>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</si>
  <si>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</si>
  <si>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</si>
  <si>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</si>
  <si>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</si>
  <si>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</si>
  <si>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</si>
  <si>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</si>
  <si>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</si>
  <si>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</si>
  <si>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</si>
  <si>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</si>
  <si>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</si>
  <si>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</si>
  <si>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</si>
  <si>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</si>
  <si>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</si>
  <si>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</si>
  <si>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</si>
  <si>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</si>
  <si>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</si>
  <si>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</si>
  <si>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</si>
  <si>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</si>
  <si>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</si>
  <si>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</si>
  <si>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</si>
  <si>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</si>
  <si>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</si>
  <si>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</si>
  <si>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</si>
  <si>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</si>
  <si>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</si>
  <si>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</si>
  <si>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</si>
  <si>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</si>
  <si>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</si>
  <si>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</si>
  <si>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</si>
  <si>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</si>
  <si>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</si>
  <si>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</si>
  <si>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</si>
  <si>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</si>
  <si>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</si>
  <si>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</si>
  <si>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</si>
  <si>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</si>
  <si>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</si>
  <si>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</si>
  <si>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</si>
  <si>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</si>
  <si>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</si>
  <si>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</si>
  <si>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</si>
  <si>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</si>
  <si>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</si>
  <si>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</si>
  <si>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</si>
  <si>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</si>
  <si>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</si>
  <si>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</si>
  <si>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</si>
  <si>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</si>
  <si>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</si>
  <si>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</si>
  <si>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</si>
  <si>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</si>
  <si>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</si>
  <si>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</si>
  <si>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</si>
  <si>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</si>
  <si>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</si>
  <si>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</si>
  <si>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</si>
  <si>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</si>
  <si>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</si>
  <si>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</si>
  <si>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</si>
  <si>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</si>
  <si>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</si>
  <si>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</si>
  <si>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</si>
  <si>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</si>
  <si>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</si>
  <si>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</si>
  <si>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</si>
  <si>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</si>
  <si>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</si>
  <si>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</si>
  <si>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</si>
  <si>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</si>
  <si>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</si>
  <si>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</si>
  <si>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</si>
  <si>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</si>
  <si>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</si>
  <si>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</si>
  <si>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</si>
  <si>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</si>
  <si>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</si>
  <si>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</si>
  <si>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</si>
  <si>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</si>
  <si>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</si>
  <si>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</si>
  <si>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</si>
  <si>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</si>
  <si>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</si>
  <si>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</si>
  <si>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</si>
  <si>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</si>
  <si>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</si>
  <si>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</si>
  <si>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</si>
  <si>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</si>
  <si>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</si>
  <si>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</si>
  <si>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</si>
  <si>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</si>
  <si>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</si>
  <si>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</si>
  <si>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</si>
  <si>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</si>
  <si>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</si>
  <si>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</si>
  <si>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</si>
  <si>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</si>
  <si>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</si>
  <si>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</si>
  <si>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</si>
  <si>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</si>
  <si>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</si>
  <si>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</si>
  <si>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</si>
  <si>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</si>
  <si>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</si>
  <si>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</si>
  <si>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</si>
  <si>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</si>
  <si>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</si>
  <si>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</si>
  <si>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</si>
  <si>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</si>
  <si>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</si>
  <si>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</si>
  <si>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</si>
  <si>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</si>
  <si>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</si>
  <si>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</si>
  <si>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</si>
  <si>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</si>
  <si>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</si>
  <si>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</si>
  <si>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</si>
  <si>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</si>
  <si>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</si>
  <si>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</si>
  <si>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</si>
  <si>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</si>
  <si>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</si>
  <si>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</si>
  <si>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</si>
  <si>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</si>
  <si>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</si>
  <si>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</si>
  <si>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</si>
  <si>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</si>
  <si>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</si>
  <si>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</si>
  <si>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</si>
  <si>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</si>
  <si>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</si>
  <si>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</si>
  <si>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</si>
  <si>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</si>
  <si>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</si>
  <si>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</si>
  <si>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</si>
  <si>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</si>
  <si>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</si>
  <si>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</si>
  <si>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</si>
  <si>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</si>
  <si>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</si>
  <si>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</si>
  <si>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</si>
  <si>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</si>
  <si>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</si>
  <si>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</si>
  <si>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</si>
  <si>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</si>
  <si>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</si>
  <si>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</si>
  <si>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</si>
  <si>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</si>
  <si>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</si>
  <si>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</si>
  <si>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</si>
  <si>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</si>
  <si>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</si>
  <si>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</si>
  <si>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</si>
  <si>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</si>
  <si>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</si>
  <si>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</si>
  <si>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</si>
  <si>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</si>
  <si>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</si>
  <si>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</si>
  <si>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</si>
  <si>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</si>
  <si>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</si>
  <si>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</si>
  <si>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</si>
  <si>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</si>
  <si>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</si>
  <si>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</si>
  <si>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</si>
  <si>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</si>
  <si>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</si>
  <si>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</si>
  <si>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</si>
  <si>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</si>
  <si>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</si>
  <si>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</si>
  <si>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</si>
  <si>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</si>
  <si>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</si>
  <si>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</si>
  <si>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</si>
  <si>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</si>
  <si>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</si>
  <si>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</si>
  <si>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</si>
  <si>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</si>
  <si>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</si>
  <si>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</si>
  <si>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</si>
  <si>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</si>
  <si>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</si>
  <si>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</si>
  <si>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</si>
  <si>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</si>
  <si>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</si>
  <si>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</si>
  <si>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</si>
  <si>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</si>
  <si>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</si>
  <si>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</si>
  <si>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</si>
  <si>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</si>
  <si>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</si>
  <si>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</si>
  <si>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</si>
  <si>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</si>
  <si>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</si>
  <si>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</si>
  <si>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</si>
  <si>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</si>
  <si>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</si>
  <si>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</si>
  <si>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</si>
  <si>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</si>
  <si>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</si>
  <si>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</si>
  <si>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</si>
  <si>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</si>
  <si>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</si>
  <si>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</si>
  <si>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</si>
  <si>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</si>
  <si>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</si>
  <si>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</si>
  <si>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</si>
  <si>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</si>
  <si>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</si>
  <si>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</si>
  <si>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</si>
  <si>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</si>
  <si>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</si>
  <si>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</si>
  <si>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</si>
  <si>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</si>
  <si>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</si>
  <si>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</si>
  <si>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</si>
  <si>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</si>
  <si>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</si>
  <si>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</si>
  <si>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</si>
  <si>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</si>
  <si>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</si>
  <si>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</si>
  <si>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</si>
  <si>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</si>
  <si>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</si>
  <si>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</si>
  <si>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</si>
  <si>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</si>
  <si>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</si>
  <si>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</si>
  <si>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</si>
  <si>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</si>
  <si>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</si>
  <si>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</si>
  <si>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</si>
  <si>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</si>
  <si>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</si>
  <si>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</si>
  <si>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</si>
  <si>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</si>
  <si>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</si>
  <si>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</si>
  <si>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</si>
  <si>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</si>
  <si>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</si>
  <si>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</si>
  <si>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</si>
  <si>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</si>
  <si>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</si>
  <si>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</si>
  <si>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</si>
  <si>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</si>
  <si>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</si>
  <si>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</si>
  <si>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</si>
  <si>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</si>
  <si>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</si>
  <si>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</si>
  <si>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</si>
  <si>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</si>
  <si>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</si>
  <si>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</si>
  <si>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</si>
  <si>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</si>
  <si>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</si>
  <si>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</si>
  <si>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</si>
  <si>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</si>
  <si>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</si>
  <si>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</si>
  <si>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</si>
  <si>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</si>
  <si>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</si>
  <si>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</si>
  <si>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</si>
  <si>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</si>
  <si>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</si>
  <si>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</si>
  <si>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</si>
  <si>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</si>
  <si>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</si>
  <si>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</si>
  <si>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</si>
  <si>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</si>
  <si>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</si>
  <si>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</si>
  <si>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</si>
  <si>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</si>
  <si>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</si>
  <si>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</si>
  <si>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</si>
  <si>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</si>
  <si>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</si>
  <si>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</si>
  <si>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</si>
  <si>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</si>
  <si>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</si>
  <si>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</si>
  <si>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</si>
  <si>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</si>
  <si>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</si>
  <si>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</si>
  <si>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</si>
  <si>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</si>
  <si>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</si>
  <si>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</si>
  <si>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</si>
  <si>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</si>
  <si>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</si>
  <si>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</si>
  <si>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</si>
  <si>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</si>
  <si>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</si>
  <si>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</si>
  <si>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</si>
  <si>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</si>
  <si>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</si>
  <si>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</si>
  <si>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</si>
  <si>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</si>
  <si>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</si>
  <si>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</si>
  <si>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</si>
  <si>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</si>
  <si>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</si>
  <si>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</si>
  <si>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</si>
  <si>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</si>
  <si>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</si>
  <si>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</si>
  <si>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</si>
  <si>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</si>
  <si>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</si>
  <si>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</si>
  <si>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</si>
  <si>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</si>
  <si>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</si>
  <si>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</si>
  <si>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</si>
  <si>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</si>
  <si>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</si>
  <si>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</si>
  <si>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</si>
  <si>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</si>
  <si>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</si>
  <si>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</si>
  <si>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</si>
  <si>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</si>
  <si>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</si>
  <si>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</si>
  <si>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</si>
  <si>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</si>
  <si>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</si>
  <si>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</si>
  <si>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</si>
  <si>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</si>
  <si>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</si>
  <si>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</si>
  <si>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</si>
  <si>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</si>
  <si>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</si>
  <si>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</si>
  <si>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</si>
  <si>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</si>
  <si>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</si>
  <si>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</si>
  <si>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</si>
  <si>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</si>
  <si>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</si>
  <si>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</si>
  <si>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</si>
  <si>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</si>
  <si>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</si>
  <si>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</si>
  <si>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</si>
  <si>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</si>
  <si>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</si>
  <si>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</si>
  <si>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</si>
  <si>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</si>
  <si>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</si>
  <si>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</si>
  <si>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</si>
  <si>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</si>
  <si>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</si>
  <si>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</si>
  <si>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</si>
  <si>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</si>
  <si>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</si>
  <si>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</si>
  <si>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</si>
  <si>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</si>
  <si>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</si>
  <si>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</si>
  <si>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</si>
  <si>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</si>
  <si>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</si>
  <si>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</si>
  <si>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</si>
  <si>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</si>
  <si>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</si>
  <si>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</si>
  <si>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</si>
  <si>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</si>
  <si>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</si>
  <si>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</si>
  <si>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</si>
  <si>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</si>
  <si>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</si>
  <si>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</si>
  <si>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</si>
  <si>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</si>
  <si>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</si>
  <si>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</si>
  <si>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</si>
  <si>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</si>
  <si>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</si>
  <si>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</si>
  <si>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</si>
  <si>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</si>
  <si>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</si>
  <si>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</si>
  <si>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</si>
  <si>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</si>
  <si>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</si>
  <si>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</si>
  <si>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</si>
  <si>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</si>
  <si>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</si>
  <si>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</si>
  <si>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</si>
  <si>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</si>
  <si>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</si>
  <si>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</si>
  <si>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</si>
  <si>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</si>
  <si>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</si>
  <si>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</si>
  <si>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</si>
  <si>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</si>
  <si>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</si>
  <si>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</si>
  <si>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</si>
  <si>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</si>
  <si>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</si>
  <si>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</si>
  <si>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</si>
  <si>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</si>
  <si>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</si>
  <si>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</si>
  <si>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</si>
  <si>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</si>
  <si>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</si>
  <si>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</si>
  <si>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</si>
  <si>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</si>
  <si>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</si>
  <si>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</si>
  <si>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</si>
  <si>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</si>
  <si>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</si>
  <si>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</si>
  <si>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</si>
  <si>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</si>
  <si>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</si>
  <si>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</si>
  <si>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</si>
  <si>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</si>
  <si>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</si>
  <si>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</si>
  <si>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</si>
  <si>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</si>
  <si>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</si>
  <si>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</si>
  <si>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</si>
  <si>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</si>
  <si>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</si>
  <si>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</si>
  <si>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</si>
  <si>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</si>
  <si>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</si>
  <si>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</si>
  <si>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</si>
  <si>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</si>
  <si>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</si>
  <si>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</si>
  <si>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</si>
  <si>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</si>
  <si>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</si>
  <si>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</si>
  <si>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</si>
  <si>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</si>
  <si>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</si>
  <si>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</si>
  <si>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</si>
  <si>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</si>
  <si>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</si>
  <si>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</si>
  <si>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</si>
  <si>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</si>
  <si>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</si>
  <si>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</si>
  <si>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</si>
  <si>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</si>
  <si>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</si>
  <si>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</si>
  <si>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</si>
  <si>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</si>
  <si>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</si>
  <si>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</si>
  <si>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</si>
  <si>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</si>
  <si>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</si>
  <si>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</si>
  <si>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</si>
  <si>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</si>
  <si>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</si>
  <si>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</si>
  <si>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</si>
  <si>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</si>
  <si>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</si>
  <si>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</si>
  <si>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</si>
  <si>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</si>
  <si>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</si>
  <si>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</si>
  <si>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</si>
  <si>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</si>
  <si>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</si>
  <si>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</si>
  <si>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</si>
  <si>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</si>
  <si>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</si>
  <si>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</si>
  <si>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</si>
  <si>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</si>
  <si>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</si>
  <si>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</si>
  <si>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</si>
  <si>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</si>
  <si>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</si>
  <si>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</si>
  <si>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</si>
  <si>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</si>
  <si>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</si>
  <si>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</si>
  <si>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</si>
  <si>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</si>
  <si>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</si>
  <si>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</si>
  <si>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</si>
  <si>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</si>
  <si>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</si>
  <si>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</si>
  <si>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</si>
  <si>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</si>
  <si>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</si>
  <si>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</si>
  <si>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</si>
  <si>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</si>
  <si>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</si>
  <si>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</si>
  <si>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</si>
  <si>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</si>
  <si>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</si>
  <si>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</si>
  <si>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</si>
  <si>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</si>
  <si>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</si>
  <si>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</si>
  <si>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</si>
  <si>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</si>
  <si>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</si>
  <si>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</si>
  <si>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</si>
  <si>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</si>
  <si>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</si>
  <si>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</si>
  <si>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</si>
  <si>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</si>
  <si>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</si>
  <si>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</si>
  <si>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</si>
  <si>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</si>
  <si>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</si>
  <si>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</si>
  <si>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</si>
  <si>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</si>
  <si>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</si>
  <si>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</si>
  <si>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</si>
  <si>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</si>
  <si>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</si>
  <si>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</si>
  <si>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</si>
  <si>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</si>
  <si>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</si>
  <si>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</si>
  <si>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</si>
  <si>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</si>
  <si>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</si>
  <si>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</si>
  <si>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</si>
  <si>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</si>
  <si>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</si>
  <si>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</si>
  <si>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</si>
  <si>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</si>
  <si>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</si>
  <si>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</si>
  <si>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</si>
  <si>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</si>
  <si>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</si>
  <si>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</si>
  <si>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</si>
  <si>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</si>
  <si>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</si>
  <si>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</si>
  <si>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</si>
  <si>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</si>
  <si>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</si>
  <si>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</si>
  <si>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</si>
  <si>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</si>
  <si>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</si>
  <si>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</si>
  <si>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</si>
  <si>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</si>
  <si>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</si>
  <si>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</si>
  <si>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</si>
  <si>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</si>
  <si>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</si>
  <si>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</si>
  <si>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</si>
  <si>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</si>
  <si>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</si>
  <si>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</si>
  <si>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</si>
  <si>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</si>
  <si>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</si>
  <si>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</si>
  <si>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</si>
  <si>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</si>
  <si>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</si>
  <si>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</si>
  <si>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</si>
  <si>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</si>
  <si>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</si>
  <si>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</si>
  <si>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</si>
  <si>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</si>
  <si>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</si>
  <si>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</si>
  <si>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</si>
  <si>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</si>
  <si>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</si>
  <si>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</si>
  <si>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</si>
  <si>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</si>
  <si>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</si>
  <si>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</si>
  <si>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</si>
  <si>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</si>
  <si>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</si>
  <si>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</si>
  <si>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</si>
  <si>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</si>
  <si>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</si>
  <si>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</si>
  <si>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</si>
  <si>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</si>
  <si>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</si>
  <si>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</si>
  <si>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</si>
  <si>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</si>
  <si>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</si>
  <si>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</si>
  <si>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</si>
  <si>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</si>
  <si>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</si>
  <si>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</si>
  <si>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</si>
  <si>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</si>
  <si>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</si>
  <si>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</si>
  <si>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</si>
  <si>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</si>
  <si>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</si>
  <si>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</si>
  <si>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</si>
  <si>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</si>
  <si>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</si>
  <si>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</si>
  <si>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</si>
  <si>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</si>
  <si>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</si>
  <si>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</si>
  <si>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</si>
  <si>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</si>
  <si>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</si>
  <si>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</si>
  <si>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</si>
  <si>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</si>
  <si>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</si>
  <si>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</si>
  <si>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</si>
  <si>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</si>
  <si>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</si>
  <si>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</si>
  <si>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</si>
  <si>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</si>
  <si>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</si>
  <si>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</si>
  <si>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</si>
  <si>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</si>
  <si>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</si>
  <si>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</si>
  <si>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</si>
  <si>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</si>
  <si>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</si>
  <si>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</si>
  <si>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</si>
  <si>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</si>
  <si>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</si>
  <si>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</si>
  <si>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</si>
  <si>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</si>
  <si>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</si>
  <si>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</si>
  <si>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</si>
  <si>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</si>
  <si>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</si>
  <si>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</si>
  <si>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</si>
  <si>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</si>
  <si>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</si>
  <si>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</si>
  <si>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</si>
  <si>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</si>
  <si>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</si>
  <si>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</si>
  <si>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</si>
  <si>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</si>
  <si>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</si>
  <si>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</si>
  <si>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</si>
  <si>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</si>
  <si>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</si>
  <si>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</si>
  <si>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</si>
  <si>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</si>
  <si>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</si>
  <si>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</si>
  <si>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</si>
  <si>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</si>
  <si>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</si>
  <si>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</si>
  <si>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</si>
  <si>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</si>
  <si>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</si>
  <si>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</si>
  <si>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</si>
  <si>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</si>
  <si>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</si>
  <si>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</si>
  <si>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</si>
  <si>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</si>
  <si>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</si>
  <si>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</si>
  <si>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</si>
  <si>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</si>
  <si>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</si>
  <si>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</si>
  <si>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</si>
  <si>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</si>
  <si>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</si>
  <si>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</si>
  <si>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</si>
  <si>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</si>
  <si>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</si>
  <si>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</si>
  <si>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</si>
  <si>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</si>
  <si>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</si>
  <si>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</si>
  <si>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</si>
  <si>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</si>
  <si>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</si>
  <si>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</si>
  <si>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</si>
  <si>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</si>
  <si>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</si>
  <si>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</si>
  <si>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</si>
  <si>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</si>
  <si>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</si>
  <si>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</si>
  <si>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</si>
  <si>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</si>
  <si>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</si>
  <si>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</si>
  <si>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</si>
  <si>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</si>
  <si>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</si>
  <si>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</si>
  <si>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</si>
  <si>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</si>
  <si>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</si>
  <si>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</si>
  <si>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</si>
  <si>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</si>
  <si>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</si>
  <si>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</si>
  <si>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</si>
  <si>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</si>
  <si>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</si>
  <si>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</si>
  <si>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</si>
  <si>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</si>
  <si>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</si>
  <si>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</si>
  <si>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</si>
  <si>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</si>
  <si>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</si>
  <si>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</si>
  <si>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</si>
  <si>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</si>
  <si>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</si>
  <si>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</si>
  <si>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</si>
  <si>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</si>
  <si>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</si>
  <si>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</si>
  <si>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</si>
  <si>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</si>
  <si>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</si>
  <si>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</si>
  <si>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</si>
  <si>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</si>
  <si>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</si>
  <si>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</si>
  <si>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</si>
  <si>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</si>
  <si>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</si>
  <si>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</si>
  <si>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</si>
  <si>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</si>
  <si>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</si>
  <si>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</si>
  <si>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</si>
  <si>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</si>
  <si>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</si>
  <si>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</si>
  <si>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</si>
  <si>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</si>
  <si>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</si>
  <si>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</si>
  <si>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</si>
  <si>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</si>
  <si>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</si>
  <si>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</si>
  <si>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</si>
  <si>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</si>
  <si>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</si>
  <si>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</si>
  <si>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</si>
  <si>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</si>
  <si>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</si>
  <si>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</si>
  <si>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</si>
  <si>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</si>
  <si>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</si>
  <si>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</si>
  <si>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</si>
  <si>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</si>
  <si>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</si>
  <si>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</si>
  <si>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</si>
  <si>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</si>
  <si>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</si>
  <si>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</si>
  <si>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</si>
  <si>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</si>
  <si>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</si>
  <si>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</si>
  <si>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</si>
  <si>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</si>
  <si>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</si>
  <si>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</si>
  <si>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</si>
  <si>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</si>
  <si>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</si>
  <si>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</si>
  <si>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</si>
  <si>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</si>
  <si>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</si>
  <si>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</si>
  <si>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</si>
  <si>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</si>
  <si>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</si>
  <si>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</si>
  <si>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</si>
  <si>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</si>
  <si>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</si>
  <si>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</si>
  <si>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</si>
  <si>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</si>
  <si>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</si>
  <si>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</si>
  <si>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</si>
  <si>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</si>
  <si>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</si>
  <si>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</si>
  <si>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</si>
  <si>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</si>
  <si>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</si>
  <si>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</si>
  <si>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</si>
  <si>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</si>
  <si>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</si>
  <si>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</si>
  <si>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</si>
  <si>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</si>
  <si>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</si>
  <si>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</si>
  <si>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</si>
  <si>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</si>
  <si>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</si>
  <si>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</si>
  <si>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</si>
  <si>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</si>
  <si>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</si>
  <si>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</si>
  <si>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</si>
  <si>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</si>
  <si>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</si>
  <si>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</si>
  <si>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</si>
  <si>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</si>
  <si>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</si>
  <si>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</si>
  <si>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</si>
  <si>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</si>
  <si>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</si>
  <si>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</si>
  <si>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</si>
  <si>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</si>
  <si>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</si>
  <si>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</si>
  <si>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</si>
  <si>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</si>
  <si>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</si>
  <si>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</si>
  <si>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</si>
  <si>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</si>
  <si>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</si>
  <si>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</si>
  <si>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</si>
  <si>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</si>
  <si>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</si>
  <si>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</si>
  <si>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</si>
  <si>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</si>
  <si>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</si>
  <si>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</si>
  <si>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</si>
  <si>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</si>
  <si>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</si>
  <si>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</si>
  <si>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</si>
  <si>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</si>
  <si>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</si>
  <si>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</si>
  <si>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</si>
  <si>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</si>
  <si>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</si>
  <si>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</si>
  <si>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</si>
  <si>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</si>
  <si>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</si>
  <si>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</si>
  <si>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</si>
  <si>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</si>
  <si>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</si>
  <si>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</si>
  <si>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</si>
  <si>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</si>
  <si>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</si>
  <si>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</si>
  <si>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</si>
  <si>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</si>
  <si>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</si>
  <si>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</si>
  <si>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</si>
  <si>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</si>
  <si>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</si>
  <si>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</si>
  <si>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</si>
  <si>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</si>
  <si>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</si>
  <si>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</si>
  <si>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</si>
  <si>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</si>
  <si>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</si>
  <si>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</si>
  <si>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</si>
  <si>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</si>
  <si>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</si>
  <si>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</si>
  <si>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</si>
  <si>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</si>
  <si>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</si>
  <si>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</si>
  <si>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</si>
  <si>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</si>
  <si>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</si>
  <si>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</si>
  <si>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</si>
  <si>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</si>
  <si>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</si>
  <si>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</si>
  <si>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</si>
  <si>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</si>
  <si>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</si>
  <si>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</si>
  <si>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</si>
  <si>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</si>
  <si>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</si>
  <si>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</si>
  <si>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</si>
  <si>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</si>
  <si>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</si>
  <si>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</si>
  <si>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</si>
  <si>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</si>
  <si>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</si>
  <si>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</si>
  <si>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</si>
  <si>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</si>
  <si>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</si>
  <si>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</si>
  <si>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</si>
  <si>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</si>
  <si>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</si>
  <si>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</si>
  <si>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</si>
  <si>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</si>
  <si>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</si>
  <si>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</si>
  <si>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</si>
  <si>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</si>
  <si>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</si>
  <si>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</si>
  <si>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</si>
  <si>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</si>
  <si>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</si>
  <si>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</si>
  <si>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</si>
  <si>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</si>
  <si>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</si>
  <si>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</si>
  <si>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</si>
  <si>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</si>
  <si>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</si>
  <si>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</si>
  <si>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</si>
  <si>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</si>
  <si>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</si>
  <si>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</si>
  <si>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</si>
  <si>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</si>
  <si>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</si>
  <si>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</si>
  <si>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</si>
  <si>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</si>
  <si>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</si>
  <si>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</si>
  <si>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</si>
  <si>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</si>
  <si>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</si>
  <si>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</si>
  <si>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</si>
  <si>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</si>
  <si>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</si>
  <si>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</si>
  <si>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</si>
  <si>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</si>
  <si>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</si>
  <si>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</si>
  <si>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</si>
  <si>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</si>
  <si>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</si>
  <si>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</si>
  <si>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</si>
  <si>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</si>
  <si>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</si>
  <si>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</si>
  <si>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</si>
  <si>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</si>
  <si>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</si>
  <si>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</si>
  <si>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</si>
  <si>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</si>
  <si>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</si>
  <si>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</si>
  <si>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</si>
  <si>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</si>
  <si>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</si>
  <si>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</si>
  <si>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</si>
  <si>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</si>
  <si>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</si>
  <si>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</si>
  <si>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</si>
  <si>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</si>
  <si>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</si>
  <si>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</si>
  <si>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</si>
  <si>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</si>
  <si>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</si>
  <si>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</si>
  <si>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</si>
  <si>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</si>
  <si>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</si>
  <si>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</si>
  <si>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</si>
  <si>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</si>
  <si>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</si>
  <si>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</si>
  <si>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</si>
  <si>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</si>
  <si>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</si>
  <si>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</si>
  <si>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</si>
  <si>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</si>
  <si>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</si>
  <si>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</si>
  <si>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</si>
  <si>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</si>
  <si>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</si>
  <si>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</si>
  <si>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</si>
  <si>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</si>
  <si>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</si>
  <si>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</si>
  <si>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</si>
  <si>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</si>
  <si>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</si>
  <si>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</si>
  <si>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</si>
  <si>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</si>
  <si>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</si>
  <si>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</si>
  <si>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</si>
  <si>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</si>
  <si>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</si>
  <si>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</si>
  <si>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</si>
  <si>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</si>
  <si>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</si>
  <si>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</si>
  <si>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</si>
  <si>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</si>
  <si>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</si>
  <si>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</si>
  <si>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</si>
  <si>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</si>
  <si>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</si>
  <si>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</si>
  <si>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</si>
  <si>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</si>
  <si>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</si>
  <si>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</si>
  <si>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</si>
  <si>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</si>
  <si>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</si>
  <si>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</si>
  <si>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</si>
  <si>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</si>
  <si>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</si>
  <si>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</si>
  <si>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</si>
  <si>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</si>
  <si>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</si>
  <si>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</si>
  <si>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</si>
  <si>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</si>
  <si>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</si>
  <si>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</si>
  <si>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</si>
  <si>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</si>
  <si>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</si>
  <si>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</si>
  <si>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</si>
  <si>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</si>
  <si>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</si>
  <si>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</si>
  <si>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</si>
  <si>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</si>
  <si>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</si>
  <si>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</si>
  <si>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</si>
  <si>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</si>
  <si>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</si>
  <si>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</si>
  <si>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</si>
  <si>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</si>
  <si>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</si>
  <si>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</si>
  <si>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</si>
  <si>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</si>
  <si>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</si>
  <si>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</si>
  <si>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</si>
  <si>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</si>
  <si>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</si>
  <si>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</si>
  <si>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</si>
  <si>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</si>
  <si>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</si>
  <si>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</si>
  <si>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</si>
  <si>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</si>
  <si>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</si>
  <si>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</si>
  <si>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</si>
  <si>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</si>
  <si>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</si>
  <si>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</si>
  <si>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</si>
  <si>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</si>
  <si>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</si>
  <si>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</si>
  <si>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</si>
  <si>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</si>
  <si>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</si>
  <si>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</si>
  <si>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</si>
  <si>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</si>
  <si>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</si>
  <si>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</si>
  <si>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</si>
  <si>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</si>
  <si>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</si>
  <si>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</si>
  <si>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</si>
  <si>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</si>
  <si>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</si>
  <si>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</si>
  <si>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</si>
  <si>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</si>
  <si>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</si>
  <si>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</si>
  <si>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</si>
  <si>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</si>
  <si>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</si>
  <si>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</si>
  <si>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</si>
  <si>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</si>
  <si>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</si>
  <si>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</si>
  <si>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</si>
  <si>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</si>
  <si>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</si>
  <si>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</si>
  <si>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</si>
  <si>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</si>
  <si>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</si>
  <si>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</si>
  <si>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</si>
  <si>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</si>
  <si>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</si>
  <si>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</si>
  <si>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</si>
  <si>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</si>
  <si>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</si>
  <si>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</si>
  <si>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</si>
  <si>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</si>
  <si>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</si>
  <si>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</si>
  <si>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</si>
  <si>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</si>
  <si>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</si>
  <si>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</si>
  <si>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</si>
  <si>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</si>
  <si>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</si>
  <si>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</si>
  <si>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</si>
  <si>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</si>
  <si>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</si>
  <si>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</si>
  <si>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</si>
  <si>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</si>
  <si>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</si>
  <si>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</si>
  <si>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</si>
  <si>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</si>
  <si>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</si>
  <si>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</si>
  <si>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</si>
  <si>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</si>
  <si>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</si>
  <si>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</si>
  <si>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</si>
  <si>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</si>
  <si>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</si>
  <si>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</si>
  <si>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</si>
  <si>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</si>
  <si>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</si>
  <si>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</si>
  <si>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</si>
  <si>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</si>
  <si>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</si>
  <si>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</si>
  <si>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</si>
  <si>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</si>
  <si>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</si>
  <si>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</si>
  <si>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</si>
  <si>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</si>
  <si>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</si>
  <si>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</si>
  <si>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</si>
  <si>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</si>
  <si>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</si>
  <si>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</si>
  <si>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</si>
  <si>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</si>
  <si>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</si>
  <si>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</si>
  <si>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</si>
  <si>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</si>
  <si>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</si>
  <si>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</si>
  <si>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</si>
  <si>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</si>
  <si>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</si>
  <si>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</si>
  <si>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</si>
  <si>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</si>
  <si>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</si>
  <si>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</si>
  <si>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</si>
  <si>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</si>
  <si>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</si>
  <si>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</si>
  <si>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</si>
  <si>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</si>
  <si>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</si>
  <si>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</si>
  <si>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</si>
  <si>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</si>
  <si>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</si>
  <si>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</si>
  <si>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</si>
  <si>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</si>
  <si>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</si>
  <si>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</si>
  <si>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</si>
  <si>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</si>
  <si>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</si>
  <si>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</si>
  <si>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</si>
  <si>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</si>
  <si>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</si>
  <si>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</si>
  <si>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</si>
  <si>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</si>
  <si>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</si>
  <si>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</si>
  <si>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</si>
  <si>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</si>
  <si>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</si>
  <si>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</si>
  <si>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</si>
  <si>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</si>
  <si>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</si>
  <si>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</si>
  <si>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</si>
  <si>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</si>
  <si>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</si>
  <si>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</si>
  <si>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</si>
  <si>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</si>
  <si>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</si>
  <si>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</si>
  <si>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</si>
  <si>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</si>
  <si>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</si>
  <si>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</si>
  <si>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</si>
  <si>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</si>
  <si>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</si>
  <si>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</si>
  <si>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</si>
  <si>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</si>
  <si>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</si>
  <si>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</si>
  <si>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</si>
  <si>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</si>
  <si>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</si>
  <si>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</si>
  <si>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</si>
  <si>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</si>
  <si>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</si>
  <si>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</si>
  <si>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</si>
  <si>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</si>
  <si>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</si>
  <si>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</si>
  <si>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</si>
  <si>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</si>
  <si>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</si>
  <si>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</si>
  <si>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</si>
  <si>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</si>
  <si>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</si>
  <si>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</si>
  <si>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</si>
  <si>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</si>
  <si>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</si>
  <si>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</si>
  <si>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</si>
  <si>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</si>
  <si>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</si>
  <si>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</si>
  <si>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</si>
  <si>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</si>
  <si>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</si>
  <si>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</si>
  <si>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</si>
  <si>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</si>
  <si>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</si>
  <si>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</si>
  <si>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</si>
  <si>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</si>
  <si>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</si>
  <si>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</si>
  <si>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</si>
  <si>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</si>
  <si>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</si>
  <si>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</si>
  <si>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</si>
  <si>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</si>
  <si>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</si>
  <si>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</si>
  <si>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</si>
  <si>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</si>
  <si>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</si>
  <si>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</si>
  <si>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</si>
  <si>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</si>
  <si>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</si>
  <si>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</si>
  <si>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</si>
  <si>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</si>
  <si>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</si>
  <si>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</si>
  <si>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</si>
  <si>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</si>
  <si>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</si>
  <si>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</si>
  <si>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</si>
  <si>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</si>
  <si>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</si>
  <si>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</si>
  <si>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</si>
  <si>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</si>
  <si>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</si>
  <si>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</si>
  <si>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</si>
  <si>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</si>
  <si>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</si>
  <si>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</si>
  <si>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</si>
  <si>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</si>
  <si>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</si>
  <si>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</si>
  <si>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</si>
  <si>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</si>
  <si>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</si>
  <si>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</si>
  <si>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</si>
  <si>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</si>
  <si>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</si>
  <si>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</si>
  <si>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</si>
  <si>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</si>
  <si>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</si>
  <si>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</si>
  <si>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</si>
  <si>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</si>
  <si>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</si>
  <si>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</si>
  <si>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</si>
  <si>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</si>
  <si>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</si>
  <si>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</si>
  <si>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</si>
  <si>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</si>
  <si>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</si>
  <si>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</si>
  <si>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</si>
  <si>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</si>
  <si>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</si>
  <si>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</si>
  <si>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</si>
  <si>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</si>
  <si>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</si>
  <si>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</si>
  <si>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</si>
  <si>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</si>
  <si>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</si>
  <si>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</si>
  <si>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</si>
  <si>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</si>
  <si>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</si>
  <si>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</si>
  <si>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</si>
  <si>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</si>
  <si>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</si>
  <si>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</si>
  <si>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</si>
  <si>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</si>
  <si>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</si>
  <si>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</si>
  <si>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</si>
  <si>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</si>
  <si>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</si>
  <si>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</si>
  <si>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</si>
  <si>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</si>
  <si>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</si>
  <si>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</si>
  <si>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</si>
  <si>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</si>
  <si>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</si>
  <si>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</si>
  <si>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</si>
  <si>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</si>
  <si>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</si>
  <si>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</si>
  <si>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</si>
  <si>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</si>
  <si>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</si>
  <si>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</si>
  <si>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</si>
  <si>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</si>
  <si>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</si>
  <si>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</si>
  <si>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</si>
  <si>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</si>
  <si>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</si>
  <si>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</si>
  <si>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</si>
  <si>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</si>
  <si>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</si>
  <si>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</si>
  <si>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</si>
  <si>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</si>
  <si>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</si>
  <si>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</si>
  <si>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</si>
  <si>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</si>
  <si>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</si>
  <si>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</si>
  <si>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</si>
  <si>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</si>
  <si>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</si>
  <si>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</si>
  <si>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</si>
  <si>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</si>
  <si>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</si>
  <si>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</si>
  <si>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</si>
  <si>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</si>
  <si>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</si>
  <si>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</si>
  <si>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</si>
  <si>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</si>
  <si>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</si>
  <si>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</si>
  <si>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</si>
  <si>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</si>
  <si>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</si>
  <si>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</si>
  <si>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</si>
  <si>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</si>
  <si>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</si>
  <si>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</si>
  <si>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</si>
  <si>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</si>
  <si>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</si>
  <si>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</si>
  <si>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</si>
  <si>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</si>
  <si>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</si>
  <si>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</si>
  <si>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</si>
  <si>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</si>
  <si>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</si>
  <si>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</si>
  <si>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</si>
  <si>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</si>
  <si>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</si>
  <si>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</si>
  <si>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</si>
  <si>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</si>
  <si>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</si>
  <si>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</si>
  <si>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</si>
  <si>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</si>
  <si>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</si>
  <si>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</si>
  <si>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</si>
  <si>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</si>
  <si>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</si>
  <si>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</si>
  <si>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</si>
  <si>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</si>
  <si>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</si>
  <si>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</si>
  <si>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</si>
  <si>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</si>
  <si>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</si>
  <si>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</si>
  <si>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</si>
  <si>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</si>
  <si>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</si>
  <si>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</si>
  <si>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</si>
  <si>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</si>
  <si>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</si>
  <si>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</si>
  <si>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</si>
  <si>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</si>
  <si>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</si>
  <si>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</si>
  <si>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</si>
  <si>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</si>
  <si>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</si>
  <si>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</si>
  <si>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</si>
  <si>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</si>
  <si>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</si>
  <si>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</si>
  <si>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</si>
  <si>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</si>
  <si>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</si>
  <si>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</si>
  <si>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</si>
  <si>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</si>
  <si>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</si>
  <si>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</si>
  <si>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</si>
  <si>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</si>
  <si>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</si>
  <si>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</si>
  <si>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</si>
  <si>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</si>
  <si>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</si>
  <si>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</si>
  <si>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</si>
  <si>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</si>
  <si>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</si>
  <si>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</si>
  <si>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</si>
  <si>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</si>
  <si>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</si>
  <si>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</si>
  <si>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</si>
  <si>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</si>
  <si>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</si>
  <si>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</si>
  <si>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</si>
  <si>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</si>
  <si>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</si>
  <si>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</si>
  <si>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</si>
  <si>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</si>
  <si>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</si>
  <si>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</si>
  <si>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</si>
  <si>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</si>
  <si>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</si>
  <si>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</si>
  <si>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</si>
  <si>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</si>
  <si>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</si>
  <si>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</si>
  <si>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</si>
  <si>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</si>
  <si>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</si>
  <si>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</si>
  <si>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</si>
  <si>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</si>
  <si>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</si>
  <si>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</si>
  <si>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</si>
  <si>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</si>
  <si>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</si>
  <si>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</si>
  <si>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</si>
  <si>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</si>
  <si>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</si>
  <si>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</si>
  <si>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</si>
  <si>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</si>
  <si>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</si>
  <si>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</si>
  <si>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</si>
  <si>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</si>
  <si>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</si>
  <si>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</si>
  <si>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</si>
  <si>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</si>
  <si>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</si>
  <si>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</si>
  <si>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</si>
  <si>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</si>
  <si>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</si>
  <si>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</si>
  <si>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</si>
  <si>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</si>
  <si>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</si>
  <si>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</si>
  <si>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</si>
  <si>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</si>
  <si>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</si>
  <si>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</si>
  <si>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</si>
  <si>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</si>
  <si>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</si>
  <si>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</si>
  <si>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</si>
  <si>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</si>
  <si>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</si>
  <si>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</si>
  <si>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</si>
  <si>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</si>
  <si>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</si>
  <si>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</si>
  <si>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</si>
  <si>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</si>
  <si>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</si>
  <si>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</si>
  <si>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</si>
  <si>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</si>
  <si>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</si>
  <si>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</si>
  <si>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</si>
  <si>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</si>
  <si>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</si>
  <si>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</si>
  <si>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</si>
  <si>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</si>
  <si>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</si>
  <si>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</si>
  <si>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</si>
  <si>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</si>
  <si>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</si>
  <si>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</si>
  <si>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</si>
  <si>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</si>
  <si>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</si>
  <si>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</si>
  <si>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</si>
  <si>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</si>
  <si>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</si>
  <si>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</si>
  <si>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</si>
  <si>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</si>
  <si>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</si>
  <si>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</si>
  <si>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</si>
  <si>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</si>
  <si>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</si>
  <si>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</si>
  <si>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</si>
  <si>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</si>
  <si>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</si>
  <si>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</si>
  <si>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</si>
  <si>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</si>
  <si>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</si>
  <si>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</si>
  <si>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</si>
  <si>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</si>
  <si>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</si>
  <si>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</si>
  <si>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</si>
  <si>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</si>
  <si>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</si>
  <si>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</si>
  <si>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</si>
  <si>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</si>
  <si>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</si>
  <si>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</si>
  <si>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</si>
  <si>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</si>
  <si>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</si>
  <si>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</si>
  <si>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</si>
  <si>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</si>
  <si>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</si>
  <si>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</si>
  <si>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</si>
  <si>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</si>
  <si>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</si>
  <si>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</si>
  <si>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</si>
  <si>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</si>
  <si>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</si>
  <si>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</si>
  <si>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</si>
  <si>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</si>
  <si>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</si>
  <si>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</si>
  <si>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</si>
  <si>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</si>
  <si>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</si>
  <si>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</si>
  <si>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</si>
  <si>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</si>
  <si>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</si>
  <si>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</si>
  <si>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</si>
  <si>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</si>
  <si>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</si>
  <si>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</si>
  <si>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</si>
  <si>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</si>
  <si>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</si>
  <si>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</si>
  <si>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</si>
  <si>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</si>
  <si>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</si>
  <si>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</si>
  <si>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</si>
  <si>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</si>
  <si>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</si>
  <si>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</si>
  <si>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</si>
  <si>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</si>
  <si>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</si>
  <si>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</si>
  <si>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</si>
  <si>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</si>
  <si>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</si>
  <si>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</si>
  <si>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</si>
  <si>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</si>
  <si>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</si>
  <si>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</si>
  <si>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</si>
  <si>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</si>
  <si>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</si>
  <si>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</si>
  <si>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</si>
  <si>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</si>
  <si>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</si>
  <si>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</si>
  <si>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</si>
  <si>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</si>
  <si>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</si>
  <si>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</si>
  <si>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</si>
  <si>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</si>
  <si>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</si>
  <si>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</si>
  <si>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</si>
  <si>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</si>
  <si>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</si>
  <si>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</si>
  <si>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</si>
  <si>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</si>
  <si>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</si>
  <si>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</si>
  <si>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</si>
  <si>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</si>
  <si>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</si>
  <si>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</si>
  <si>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</si>
  <si>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</si>
  <si>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</si>
  <si>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</si>
  <si>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</si>
  <si>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</si>
  <si>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</si>
  <si>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</si>
  <si>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</si>
  <si>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</si>
  <si>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</si>
  <si>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</si>
  <si>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</si>
  <si>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</si>
  <si>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</si>
  <si>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</si>
  <si>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</si>
  <si>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</si>
  <si>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</si>
  <si>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</si>
  <si>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</si>
  <si>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</si>
  <si>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</si>
  <si>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</si>
  <si>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</si>
  <si>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</si>
  <si>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</si>
  <si>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</si>
  <si>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</si>
  <si>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</si>
  <si>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</si>
  <si>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</si>
  <si>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</si>
  <si>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</si>
  <si>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</si>
  <si>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</si>
  <si>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</si>
  <si>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</si>
  <si>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</si>
  <si>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</si>
  <si>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</si>
  <si>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</si>
  <si>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</si>
  <si>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</si>
  <si>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</si>
  <si>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</si>
  <si>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</si>
  <si>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</si>
  <si>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</si>
  <si>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</si>
  <si>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</si>
  <si>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</si>
  <si>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</si>
  <si>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</si>
  <si>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</si>
  <si>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</si>
  <si>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</si>
  <si>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</si>
  <si>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</si>
  <si>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</si>
  <si>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</si>
  <si>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</si>
  <si>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</si>
  <si>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</si>
  <si>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</si>
  <si>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</si>
  <si>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</si>
  <si>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</si>
  <si>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</si>
  <si>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</si>
  <si>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</si>
  <si>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</si>
  <si>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</si>
  <si>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</si>
  <si>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</si>
  <si>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</si>
  <si>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</si>
  <si>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</si>
  <si>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</si>
  <si>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</si>
  <si>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</si>
  <si>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</si>
  <si>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</si>
  <si>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</si>
  <si>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</si>
  <si>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</si>
  <si>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</si>
  <si>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</si>
  <si>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</si>
  <si>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</si>
  <si>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</si>
  <si>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</si>
  <si>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</si>
  <si>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</si>
  <si>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</si>
  <si>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</si>
  <si>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</si>
  <si>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</si>
  <si>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</si>
  <si>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</si>
  <si>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</si>
  <si>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</si>
  <si>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</si>
  <si>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</si>
  <si>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</si>
  <si>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</si>
  <si>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</si>
  <si>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</si>
  <si>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</si>
  <si>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</si>
  <si>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</si>
  <si>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</si>
  <si>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</si>
  <si>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</si>
  <si>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</si>
  <si>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</si>
  <si>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</si>
  <si>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</si>
  <si>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</si>
  <si>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</si>
  <si>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</si>
  <si>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</si>
  <si>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</si>
  <si>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</si>
  <si>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</si>
  <si>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</si>
  <si>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</si>
  <si>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</si>
  <si>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</si>
  <si>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</si>
  <si>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</si>
  <si>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</si>
  <si>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</si>
  <si>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</si>
  <si>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</si>
  <si>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</si>
  <si>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</si>
  <si>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</si>
  <si>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</si>
  <si>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</si>
  <si>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</si>
  <si>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</si>
  <si>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</si>
  <si>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</si>
  <si>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</si>
  <si>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</si>
  <si>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</si>
  <si>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</si>
  <si>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</si>
  <si>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</si>
  <si>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</si>
  <si>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</si>
  <si>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</si>
  <si>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</si>
  <si>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</si>
  <si>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</si>
  <si>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</si>
  <si>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</si>
  <si>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</si>
  <si>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</si>
  <si>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</si>
  <si>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</si>
  <si>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</si>
  <si>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</si>
  <si>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</si>
  <si>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</si>
  <si>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</si>
  <si>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</si>
  <si>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</si>
  <si>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</si>
  <si>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</si>
  <si>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</si>
  <si>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</si>
  <si>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</si>
  <si>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</si>
  <si>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</si>
  <si>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</si>
  <si>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</si>
  <si>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</si>
  <si>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</si>
  <si>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</si>
  <si>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</si>
  <si>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</si>
  <si>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</si>
  <si>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</si>
  <si>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</si>
  <si>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</si>
  <si>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</si>
  <si>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</si>
  <si>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</si>
  <si>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</si>
  <si>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</si>
  <si>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</si>
  <si>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</si>
  <si>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</si>
  <si>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</si>
  <si>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</si>
  <si>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</si>
  <si>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</si>
  <si>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</si>
  <si>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</si>
  <si>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</si>
  <si>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</si>
  <si>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</si>
  <si>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</si>
  <si>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</si>
  <si>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</si>
  <si>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</si>
  <si>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</si>
  <si>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</si>
  <si>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</si>
  <si>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</si>
  <si>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</si>
  <si>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</si>
  <si>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</si>
  <si>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</si>
  <si>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</si>
  <si>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</si>
  <si>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</si>
  <si>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</si>
  <si>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</si>
  <si>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</si>
  <si>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</si>
  <si>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</si>
  <si>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</si>
  <si>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</si>
  <si>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</si>
  <si>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</si>
  <si>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</si>
  <si>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</si>
  <si>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</si>
  <si>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</si>
  <si>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</si>
  <si>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</si>
  <si>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</si>
  <si>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</si>
  <si>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</si>
  <si>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</si>
  <si>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</si>
  <si>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</si>
  <si>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</si>
  <si>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</si>
  <si>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</si>
  <si>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</si>
  <si>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</si>
  <si>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</si>
  <si>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</si>
  <si>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</si>
  <si>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</si>
  <si>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</si>
  <si>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</si>
  <si>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</si>
  <si>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</si>
  <si>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</si>
  <si>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</si>
  <si>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</si>
  <si>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</si>
  <si>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</si>
  <si>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</si>
  <si>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</si>
  <si>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</si>
  <si>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</si>
  <si>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</si>
  <si>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</si>
  <si>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</si>
  <si>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</si>
  <si>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</si>
  <si>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</si>
  <si>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</si>
  <si>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</si>
  <si>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</si>
  <si>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</si>
  <si>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</si>
  <si>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</si>
  <si>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</si>
  <si>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</si>
  <si>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</si>
  <si>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</si>
  <si>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</si>
  <si>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</si>
  <si>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</si>
  <si>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</si>
  <si>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</si>
  <si>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</si>
  <si>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</si>
  <si>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</si>
  <si>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</si>
  <si>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</si>
  <si>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</si>
  <si>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</si>
  <si>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</si>
  <si>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</si>
  <si>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</si>
  <si>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</si>
  <si>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</si>
  <si>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</si>
  <si>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</si>
  <si>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</si>
  <si>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</si>
  <si>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</si>
  <si>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</si>
  <si>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</si>
  <si>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</si>
  <si>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</si>
  <si>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</si>
  <si>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</si>
  <si>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</si>
  <si>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</si>
  <si>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</si>
  <si>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</si>
  <si>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</si>
  <si>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</si>
  <si>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</si>
  <si>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</si>
  <si>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</si>
  <si>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</si>
  <si>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</si>
  <si>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</si>
  <si>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</si>
  <si>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</si>
  <si>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</si>
  <si>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</si>
  <si>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</si>
  <si>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</si>
  <si>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</si>
  <si>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</si>
  <si>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</si>
  <si>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</si>
  <si>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</si>
  <si>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</si>
  <si>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</si>
  <si>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</si>
  <si>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</si>
  <si>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</si>
  <si>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</si>
  <si>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</si>
  <si>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</si>
  <si>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</si>
  <si>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</si>
  <si>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</si>
  <si>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</si>
  <si>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</si>
  <si>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</si>
  <si>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</si>
  <si>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</si>
  <si>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</si>
  <si>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</si>
  <si>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</si>
  <si>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</si>
  <si>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</si>
  <si>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</si>
  <si>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</si>
  <si>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</si>
  <si>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</si>
  <si>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</si>
  <si>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</si>
  <si>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</si>
  <si>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</si>
  <si>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</si>
  <si>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</si>
  <si>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</si>
  <si>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</si>
  <si>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</si>
  <si>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</si>
  <si>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</si>
  <si>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</si>
  <si>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</si>
  <si>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</si>
  <si>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</si>
  <si>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</si>
  <si>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</si>
  <si>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</si>
  <si>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</si>
  <si>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</si>
  <si>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</si>
  <si>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</si>
  <si>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</si>
  <si>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</si>
  <si>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</si>
  <si>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</si>
  <si>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</si>
  <si>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</si>
  <si>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</si>
  <si>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</si>
  <si>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</si>
  <si>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</si>
  <si>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</si>
  <si>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</si>
  <si>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</si>
  <si>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</si>
  <si>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</si>
  <si>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</si>
  <si>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</si>
  <si>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</si>
  <si>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</si>
  <si>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</si>
  <si>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</si>
  <si>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</si>
  <si>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</si>
  <si>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</si>
  <si>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</si>
  <si>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</si>
  <si>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</si>
  <si>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</si>
  <si>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</si>
  <si>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</si>
  <si>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</si>
  <si>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</si>
  <si>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</si>
  <si>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</si>
  <si>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</si>
  <si>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</si>
  <si>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</si>
  <si>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</si>
  <si>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</si>
  <si>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</si>
  <si>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</si>
  <si>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</si>
  <si>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</si>
  <si>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</si>
  <si>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</si>
  <si>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</si>
  <si>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</si>
  <si>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</si>
  <si>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</si>
  <si>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</si>
  <si>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</si>
  <si>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</si>
  <si>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</si>
  <si>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</si>
  <si>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</si>
  <si>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</si>
  <si>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</si>
  <si>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</si>
  <si>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</si>
  <si>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</si>
  <si>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</si>
  <si>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</si>
  <si>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</si>
  <si>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</si>
  <si>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</si>
  <si>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</si>
  <si>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</si>
  <si>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</si>
  <si>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</si>
  <si>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</si>
  <si>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</si>
  <si>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</si>
  <si>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</si>
  <si>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</si>
  <si>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</si>
  <si>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</si>
  <si>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</si>
  <si>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</si>
  <si>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</si>
  <si>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</si>
  <si>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</si>
  <si>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</si>
  <si>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</si>
  <si>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</si>
  <si>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</si>
  <si>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</si>
  <si>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</si>
  <si>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</si>
  <si>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</si>
  <si>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</si>
  <si>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</si>
  <si>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</si>
  <si>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</si>
  <si>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</si>
  <si>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</si>
  <si>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</si>
  <si>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</si>
  <si>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</si>
  <si>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</si>
  <si>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</si>
  <si>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</si>
  <si>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</si>
  <si>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</si>
  <si>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</si>
  <si>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</si>
  <si>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</si>
  <si>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</si>
  <si>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</si>
  <si>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</si>
  <si>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</si>
  <si>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</si>
  <si>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</si>
  <si>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</si>
  <si>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</si>
  <si>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</si>
  <si>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</si>
  <si>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</si>
  <si>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</si>
  <si>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</si>
  <si>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</si>
  <si>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</si>
  <si>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</si>
  <si>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</si>
  <si>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</si>
  <si>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</si>
  <si>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</si>
  <si>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</si>
  <si>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</si>
  <si>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</si>
  <si>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</si>
  <si>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</si>
  <si>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</si>
  <si>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</si>
  <si>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</si>
  <si>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</si>
  <si>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</si>
  <si>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</si>
  <si>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</si>
  <si>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</si>
  <si>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</si>
  <si>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</si>
  <si>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</si>
  <si>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</si>
  <si>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</si>
  <si>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</si>
  <si>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</si>
  <si>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</si>
  <si>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</si>
  <si>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</si>
  <si>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</si>
  <si>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</si>
  <si>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</si>
  <si>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</si>
  <si>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</si>
  <si>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</si>
  <si>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</si>
  <si>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</si>
  <si>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</si>
  <si>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</si>
  <si>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</si>
  <si>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</si>
  <si>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</si>
  <si>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</si>
  <si>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</si>
  <si>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</si>
  <si>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</si>
  <si>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</si>
  <si>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</si>
  <si>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</si>
  <si>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</si>
  <si>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</si>
  <si>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</si>
  <si>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</si>
  <si>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</si>
  <si>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</si>
  <si>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</si>
  <si>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</si>
  <si>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</si>
  <si>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</si>
  <si>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</si>
  <si>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</si>
  <si>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</si>
  <si>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</si>
  <si>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</si>
  <si>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</si>
  <si>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</si>
  <si>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</si>
  <si>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</si>
  <si>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</si>
  <si>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</si>
  <si>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</si>
  <si>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</si>
  <si>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</si>
  <si>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</si>
  <si>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</si>
  <si>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</si>
  <si>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</si>
  <si>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</si>
  <si>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</si>
  <si>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</si>
  <si>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</si>
  <si>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</si>
  <si>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</si>
  <si>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</si>
  <si>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</si>
  <si>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</si>
  <si>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</si>
  <si>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</si>
  <si>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</si>
  <si>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</si>
  <si>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</si>
  <si>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</si>
  <si>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</si>
  <si>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</si>
  <si>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</si>
  <si>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</si>
  <si>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</si>
  <si>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</si>
  <si>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</si>
  <si>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</si>
  <si>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</si>
  <si>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</si>
  <si>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</si>
  <si>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</si>
  <si>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</si>
  <si>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</si>
  <si>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</si>
  <si>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</si>
  <si>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</si>
  <si>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</si>
  <si>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</si>
  <si>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</si>
  <si>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</si>
  <si>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</si>
  <si>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</si>
  <si>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</si>
  <si>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</si>
  <si>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</si>
  <si>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</si>
  <si>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</si>
  <si>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</si>
  <si>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</si>
  <si>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</si>
  <si>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</si>
  <si>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</si>
  <si>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</si>
  <si>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</si>
  <si>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</si>
  <si>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</si>
  <si>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</si>
  <si>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</si>
  <si>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</si>
  <si>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</si>
  <si>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</si>
  <si>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</si>
  <si>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</si>
  <si>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</si>
  <si>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</si>
  <si>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</si>
  <si>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</si>
  <si>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</si>
  <si>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</si>
  <si>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</si>
  <si>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</si>
  <si>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</si>
  <si>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</si>
  <si>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</si>
  <si>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</si>
  <si>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</si>
  <si>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</si>
  <si>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</si>
  <si>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</si>
  <si>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</si>
  <si>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</si>
  <si>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</si>
  <si>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</si>
  <si>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</si>
  <si>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</si>
  <si>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</si>
  <si>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</si>
  <si>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</si>
  <si>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</si>
  <si>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</si>
  <si>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</si>
  <si>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</si>
  <si>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</si>
  <si>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</si>
  <si>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</si>
  <si>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</si>
  <si>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</si>
  <si>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</si>
  <si>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</si>
  <si>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</si>
  <si>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</si>
  <si>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</si>
  <si>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</si>
  <si>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</si>
  <si>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</si>
  <si>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</si>
  <si>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</si>
  <si>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</si>
  <si>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</si>
  <si>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</si>
  <si>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</si>
  <si>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</si>
  <si>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</si>
  <si>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</si>
  <si>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</si>
  <si>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</si>
  <si>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</si>
  <si>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</si>
  <si>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</si>
  <si>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</si>
  <si>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</si>
  <si>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</si>
  <si>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</si>
  <si>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</si>
  <si>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</si>
  <si>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</si>
  <si>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</si>
  <si>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</si>
  <si>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</si>
  <si>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</si>
  <si>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</si>
  <si>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</si>
  <si>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</si>
  <si>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</si>
  <si>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</si>
  <si>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</si>
  <si>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</si>
  <si>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</si>
  <si>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</si>
  <si>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</si>
  <si>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</si>
  <si>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</si>
  <si>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</si>
  <si>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</si>
  <si>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</si>
  <si>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</si>
  <si>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</si>
  <si>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</si>
  <si>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</si>
  <si>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</si>
  <si>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</si>
  <si>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</si>
  <si>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</si>
  <si>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</si>
  <si>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</si>
  <si>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</si>
  <si>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</si>
  <si>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</si>
  <si>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</si>
  <si>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</si>
  <si>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</si>
  <si>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</si>
  <si>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</si>
  <si>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</si>
  <si>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</si>
  <si>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</si>
  <si>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</si>
  <si>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</si>
  <si>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</si>
  <si>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</si>
  <si>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</si>
  <si>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</si>
  <si>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</si>
  <si>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</si>
  <si>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</si>
  <si>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</si>
  <si>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</si>
  <si>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</si>
  <si>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</si>
  <si>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</si>
  <si>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</si>
  <si>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</si>
  <si>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</si>
  <si>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</si>
  <si>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</si>
  <si>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</si>
  <si>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</si>
  <si>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</si>
  <si>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</si>
  <si>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</si>
  <si>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</si>
  <si>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</si>
  <si>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</si>
  <si>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</si>
  <si>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</si>
  <si>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</si>
  <si>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</si>
  <si>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</si>
  <si>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</si>
  <si>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</si>
  <si>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</si>
  <si>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</si>
  <si>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</si>
  <si>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</si>
  <si>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</si>
  <si>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</si>
  <si>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</si>
  <si>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</si>
  <si>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</si>
  <si>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</si>
  <si>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</si>
  <si>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</si>
  <si>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</si>
  <si>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</si>
  <si>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</si>
  <si>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</si>
  <si>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</si>
  <si>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</si>
  <si>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</si>
  <si>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</si>
  <si>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</si>
  <si>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</si>
  <si>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</si>
  <si>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</si>
  <si>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</si>
  <si>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</si>
  <si>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</si>
  <si>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</si>
  <si>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</si>
  <si>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</si>
  <si>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</si>
  <si>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</si>
  <si>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</si>
  <si>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</si>
  <si>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</si>
  <si>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</si>
  <si>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</si>
  <si>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</si>
  <si>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</si>
  <si>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</si>
  <si>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</si>
  <si>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</si>
  <si>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</si>
  <si>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</si>
  <si>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</si>
  <si>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</si>
  <si>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</si>
  <si>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</si>
  <si>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</si>
  <si>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</si>
  <si>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</si>
  <si>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</si>
  <si>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</si>
  <si>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</si>
  <si>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</si>
  <si>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</si>
  <si>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</si>
  <si>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</si>
  <si>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</si>
  <si>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</si>
  <si>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</si>
  <si>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</si>
  <si>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</si>
  <si>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</si>
  <si>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</si>
  <si>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</si>
  <si>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</si>
  <si>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</si>
  <si>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</si>
  <si>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</si>
  <si>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</si>
  <si>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</si>
  <si>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</si>
  <si>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</si>
  <si>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</si>
  <si>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</si>
  <si>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</si>
  <si>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</si>
  <si>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</si>
  <si>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</si>
  <si>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</si>
  <si>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</si>
  <si>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</si>
  <si>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</si>
  <si>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</si>
  <si>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</si>
  <si>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</si>
  <si>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</si>
  <si>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</si>
  <si>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</si>
  <si>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</si>
  <si>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</si>
  <si>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</si>
  <si>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</si>
  <si>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</si>
  <si>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</si>
  <si>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</si>
  <si>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</si>
  <si>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</si>
  <si>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</si>
  <si>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</si>
  <si>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</si>
  <si>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</si>
  <si>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</si>
  <si>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</si>
  <si>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</si>
  <si>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</si>
  <si>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</si>
  <si>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</si>
  <si>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</si>
  <si>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</si>
  <si>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</si>
  <si>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</si>
  <si>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</si>
  <si>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</si>
  <si>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</si>
  <si>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</si>
  <si>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</si>
  <si>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</si>
  <si>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</si>
  <si>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</si>
  <si>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</si>
  <si>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</si>
  <si>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</si>
  <si>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</si>
  <si>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</si>
  <si>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</si>
  <si>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</si>
  <si>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</si>
  <si>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</si>
  <si>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</si>
  <si>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</si>
  <si>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</si>
  <si>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</si>
  <si>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</si>
  <si>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</si>
  <si>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</si>
  <si>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</si>
  <si>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</si>
  <si>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</si>
  <si>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</si>
  <si>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</si>
  <si>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</si>
  <si>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</si>
  <si>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</si>
  <si>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</si>
  <si>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</si>
  <si>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</si>
  <si>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</si>
  <si>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</si>
  <si>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</si>
  <si>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</si>
  <si>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</si>
  <si>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</si>
  <si>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</si>
  <si>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</si>
  <si>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</si>
  <si>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</si>
  <si>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</si>
  <si>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</si>
  <si>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</si>
  <si>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</si>
  <si>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</si>
  <si>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</si>
  <si>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</si>
  <si>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</si>
  <si>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</si>
  <si>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</si>
  <si>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</si>
  <si>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</si>
  <si>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</si>
  <si>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</si>
  <si>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</si>
  <si>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</si>
  <si>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</si>
  <si>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</si>
  <si>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</si>
  <si>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</si>
  <si>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</si>
  <si>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</si>
  <si>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</si>
  <si>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</si>
  <si>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</si>
  <si>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</si>
  <si>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</si>
  <si>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</si>
  <si>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</si>
  <si>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</si>
  <si>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</si>
  <si>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</si>
  <si>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</si>
  <si>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</si>
  <si>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</si>
  <si>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</si>
  <si>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</si>
  <si>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</si>
  <si>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</si>
  <si>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</si>
  <si>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</si>
  <si>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</si>
  <si>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</si>
  <si>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</si>
  <si>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</si>
  <si>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</si>
  <si>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</si>
  <si>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</si>
  <si>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</si>
  <si>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</si>
  <si>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</si>
  <si>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</si>
  <si>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</si>
  <si>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</si>
  <si>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</si>
  <si>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</si>
  <si>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</si>
  <si>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</si>
  <si>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</si>
  <si>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</si>
  <si>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</si>
  <si>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</si>
  <si>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</si>
  <si>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</si>
  <si>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</si>
  <si>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</si>
  <si>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</si>
  <si>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</si>
  <si>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</si>
  <si>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</si>
  <si>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</si>
  <si>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</si>
  <si>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</si>
  <si>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</si>
  <si>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</si>
  <si>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</si>
  <si>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</si>
  <si>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</si>
  <si>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</si>
  <si>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</si>
  <si>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</si>
  <si>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</si>
  <si>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</si>
  <si>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</si>
  <si>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</si>
  <si>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</si>
  <si>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</si>
  <si>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</si>
  <si>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</si>
  <si>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</si>
  <si>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</si>
  <si>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</si>
  <si>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</si>
  <si>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</si>
  <si>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</si>
  <si>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</si>
  <si>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</si>
  <si>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</si>
  <si>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</si>
  <si>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</si>
  <si>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</si>
  <si>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</si>
  <si>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</si>
  <si>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</si>
  <si>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</si>
  <si>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</si>
  <si>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</si>
  <si>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</si>
  <si>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</si>
  <si>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</si>
  <si>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</si>
  <si>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</si>
  <si>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</si>
  <si>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</si>
  <si>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</si>
  <si>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</si>
  <si>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</si>
  <si>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</si>
  <si>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</si>
  <si>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</si>
  <si>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</si>
  <si>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</si>
  <si>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</si>
  <si>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</si>
  <si>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</si>
  <si>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</si>
  <si>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</si>
  <si>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</si>
  <si>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</si>
  <si>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</si>
  <si>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</si>
  <si>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</si>
  <si>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</si>
  <si>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</si>
  <si>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</si>
  <si>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</si>
  <si>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</si>
  <si>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</si>
  <si>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</si>
  <si>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</si>
  <si>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</si>
  <si>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</si>
  <si>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</si>
  <si>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</si>
  <si>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</si>
  <si>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</si>
  <si>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</si>
  <si>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</si>
  <si>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</si>
  <si>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</si>
  <si>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</si>
  <si>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</si>
  <si>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</si>
  <si>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</si>
  <si>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</si>
  <si>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</si>
  <si>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</si>
  <si>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</si>
  <si>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</si>
  <si>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</si>
  <si>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</si>
  <si>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</si>
  <si>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</si>
  <si>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</si>
  <si>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</si>
  <si>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</si>
  <si>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</si>
  <si>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</si>
  <si>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</si>
  <si>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</si>
  <si>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</si>
  <si>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</si>
  <si>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</si>
  <si>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</si>
  <si>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</si>
  <si>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</si>
  <si>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</si>
  <si>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</si>
  <si>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</si>
  <si>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</si>
  <si>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</si>
  <si>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</si>
  <si>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</si>
  <si>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</si>
  <si>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</si>
  <si>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</si>
  <si>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</si>
  <si>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</si>
  <si>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</si>
  <si>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</si>
  <si>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</si>
  <si>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</si>
  <si>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</si>
  <si>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</si>
  <si>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</si>
  <si>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</si>
  <si>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</si>
  <si>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</si>
  <si>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</si>
  <si>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</si>
  <si>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</si>
  <si>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</si>
  <si>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</si>
  <si>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</si>
  <si>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</si>
  <si>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</si>
  <si>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</si>
  <si>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</si>
  <si>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</si>
  <si>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</si>
  <si>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</si>
  <si>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</si>
  <si>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</si>
  <si>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</si>
  <si>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</si>
  <si>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</si>
  <si>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</si>
  <si>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</si>
  <si>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</si>
  <si>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</si>
  <si>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</si>
  <si>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</si>
  <si>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</si>
  <si>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</si>
  <si>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</si>
  <si>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</si>
  <si>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</si>
  <si>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</si>
  <si>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</si>
  <si>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</si>
  <si>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</si>
  <si>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</si>
  <si>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</si>
  <si>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</si>
  <si>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</si>
  <si>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</si>
  <si>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</si>
  <si>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</si>
  <si>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</si>
  <si>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</si>
  <si>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</si>
  <si>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</si>
  <si>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</si>
  <si>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</si>
  <si>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</si>
  <si>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</si>
  <si>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</si>
  <si>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</si>
  <si>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</si>
  <si>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</si>
  <si>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</si>
  <si>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</si>
  <si>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</si>
  <si>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</si>
  <si>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</si>
  <si>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</si>
  <si>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</si>
  <si>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</si>
  <si>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</si>
  <si>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</si>
  <si>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</si>
  <si>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</si>
  <si>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</si>
  <si>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</si>
  <si>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</si>
  <si>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</si>
  <si>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</si>
  <si>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</si>
  <si>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</si>
  <si>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</si>
  <si>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</si>
  <si>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</si>
  <si>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</si>
  <si>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</si>
  <si>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</si>
  <si>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</si>
  <si>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</si>
  <si>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</si>
  <si>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</si>
  <si>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</si>
  <si>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</si>
  <si>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</si>
  <si>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</si>
  <si>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</si>
  <si>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</si>
  <si>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</si>
  <si>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</si>
  <si>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</si>
  <si>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</si>
  <si>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</si>
  <si>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</si>
  <si>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</si>
  <si>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</si>
  <si>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</si>
  <si>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</si>
  <si>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</si>
  <si>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</si>
  <si>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</si>
  <si>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</si>
  <si>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</si>
  <si>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</si>
  <si>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</si>
  <si>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</si>
  <si>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</si>
  <si>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</si>
  <si>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</si>
  <si>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</si>
  <si>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</si>
  <si>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</si>
  <si>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</si>
  <si>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</si>
  <si>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</si>
  <si>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</si>
  <si>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</si>
  <si>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</si>
  <si>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</si>
  <si>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</si>
  <si>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</si>
  <si>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</si>
  <si>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</si>
  <si>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</si>
  <si>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</si>
  <si>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</si>
  <si>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</si>
  <si>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</si>
  <si>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</si>
  <si>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</si>
  <si>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</si>
  <si>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</si>
  <si>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</si>
  <si>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</si>
  <si>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</si>
  <si>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</si>
  <si>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</si>
  <si>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</si>
  <si>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</si>
  <si>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</si>
  <si>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</si>
  <si>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</si>
  <si>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</si>
  <si>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</si>
  <si>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</si>
  <si>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</si>
  <si>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</si>
  <si>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</si>
  <si>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</si>
  <si>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</si>
  <si>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</si>
  <si>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</si>
  <si>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</si>
  <si>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</si>
  <si>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</si>
  <si>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</si>
  <si>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</si>
  <si>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</si>
  <si>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</si>
  <si>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</si>
  <si>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</si>
  <si>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</si>
  <si>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</si>
  <si>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</si>
  <si>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</si>
  <si>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</si>
  <si>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</si>
  <si>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</si>
  <si>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</si>
  <si>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</si>
  <si>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</si>
  <si>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</si>
  <si>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</si>
  <si>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</si>
  <si>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</si>
  <si>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</si>
  <si>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</si>
  <si>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</si>
  <si>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</si>
  <si>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</si>
  <si>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</si>
  <si>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</si>
  <si>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</si>
  <si>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</si>
  <si>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</si>
  <si>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</si>
  <si>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</si>
  <si>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</si>
  <si>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</si>
  <si>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</si>
  <si>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</si>
  <si>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</si>
  <si>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</si>
  <si>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</si>
  <si>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</si>
  <si>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</si>
  <si>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</si>
  <si>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</si>
  <si>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</si>
  <si>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</si>
  <si>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</si>
  <si>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</si>
  <si>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</si>
  <si>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</si>
  <si>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</si>
  <si>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</si>
  <si>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</si>
  <si>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</si>
  <si>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</si>
  <si>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</si>
  <si>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</si>
  <si>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</si>
  <si>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</si>
  <si>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</si>
  <si>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</si>
  <si>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</si>
  <si>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</si>
  <si>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</si>
  <si>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</si>
  <si>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</si>
  <si>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</si>
  <si>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</si>
  <si>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</si>
  <si>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</si>
  <si>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</si>
  <si>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</si>
  <si>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</si>
  <si>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</si>
  <si>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</si>
  <si>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</si>
  <si>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</si>
  <si>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</si>
  <si>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</si>
  <si>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</si>
  <si>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</si>
  <si>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</si>
  <si>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</si>
  <si>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</si>
  <si>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</si>
  <si>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</si>
  <si>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</si>
  <si>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</si>
  <si>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</si>
  <si>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</si>
  <si>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</si>
  <si>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</si>
  <si>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</si>
  <si>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</si>
  <si>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</si>
  <si>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</si>
  <si>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</si>
  <si>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</si>
  <si>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</si>
  <si>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</si>
  <si>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</si>
  <si>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</si>
  <si>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</si>
  <si>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</si>
  <si>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</si>
  <si>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</si>
  <si>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</si>
  <si>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</si>
  <si>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</si>
  <si>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</si>
  <si>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</si>
  <si>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</si>
  <si>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</si>
  <si>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</si>
  <si>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</si>
  <si>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</si>
  <si>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</si>
  <si>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</si>
  <si>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</si>
  <si>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</si>
  <si>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</si>
  <si>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</si>
  <si>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</si>
  <si>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</si>
  <si>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</si>
  <si>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</si>
  <si>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</si>
  <si>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</si>
  <si>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</si>
  <si>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</si>
  <si>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</si>
  <si>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</si>
  <si>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</si>
  <si>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</si>
  <si>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</si>
  <si>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</si>
  <si>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</si>
  <si>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</si>
  <si>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</si>
  <si>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</si>
  <si>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</si>
  <si>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</si>
  <si>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</si>
  <si>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</si>
  <si>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</si>
  <si>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</si>
  <si>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</si>
  <si>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</si>
  <si>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</si>
  <si>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</si>
  <si>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</si>
  <si>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</si>
  <si>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</si>
  <si>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</si>
  <si>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</si>
  <si>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</si>
  <si>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</si>
  <si>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</si>
  <si>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</si>
  <si>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</si>
  <si>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</si>
  <si>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</si>
  <si>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</si>
  <si>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</si>
  <si>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</si>
  <si>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</si>
  <si>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</si>
  <si>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</si>
  <si>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</si>
  <si>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</si>
  <si>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</si>
  <si>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</si>
  <si>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</si>
  <si>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</si>
  <si>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</si>
  <si>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</si>
  <si>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</si>
  <si>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</si>
  <si>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</si>
  <si>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</si>
  <si>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</si>
  <si>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</si>
  <si>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</si>
  <si>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</si>
  <si>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</si>
  <si>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</si>
  <si>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</si>
  <si>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</si>
  <si>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</si>
  <si>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</si>
  <si>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</si>
  <si>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</si>
  <si>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</si>
  <si>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</si>
  <si>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</si>
  <si>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</si>
  <si>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</si>
  <si>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</si>
  <si>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</si>
  <si>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</si>
  <si>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</si>
  <si>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</si>
  <si>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</si>
  <si>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</si>
  <si>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</si>
  <si>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</si>
  <si>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</si>
  <si>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</si>
  <si>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</si>
  <si>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</si>
  <si>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</si>
  <si>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</si>
  <si>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</si>
  <si>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</si>
  <si>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</si>
  <si>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</si>
  <si>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</si>
  <si>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</si>
  <si>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</si>
  <si>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</si>
  <si>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</si>
  <si>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</si>
  <si>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</si>
  <si>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</si>
  <si>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</si>
  <si>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</si>
  <si>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</si>
  <si>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</si>
  <si>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</si>
  <si>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</si>
  <si>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</si>
  <si>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</si>
  <si>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</si>
  <si>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</si>
  <si>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</si>
  <si>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</si>
  <si>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</si>
  <si>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</si>
  <si>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</si>
  <si>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</si>
  <si>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</si>
  <si>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</si>
  <si>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</si>
  <si>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</si>
  <si>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</si>
  <si>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</si>
  <si>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</si>
  <si>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</si>
  <si>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</si>
  <si>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</si>
  <si>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</si>
  <si>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</si>
  <si>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</si>
  <si>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</si>
  <si>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</si>
  <si>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</si>
  <si>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</si>
  <si>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</si>
  <si>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</si>
  <si>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</si>
  <si>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</si>
  <si>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</si>
  <si>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</si>
  <si>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</si>
  <si>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</si>
  <si>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</si>
  <si>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</si>
  <si>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</si>
  <si>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</si>
  <si>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</si>
  <si>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</si>
  <si>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</si>
  <si>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</si>
  <si>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</si>
  <si>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</si>
  <si>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</si>
  <si>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</si>
  <si>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</si>
  <si>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</si>
  <si>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</si>
  <si>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</si>
  <si>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</si>
  <si>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</si>
  <si>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</si>
  <si>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</si>
  <si>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</si>
  <si>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</si>
  <si>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</si>
  <si>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</si>
  <si>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</si>
  <si>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</si>
  <si>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</si>
  <si>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</si>
  <si>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</si>
  <si>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</si>
  <si>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</si>
  <si>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</si>
  <si>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</si>
  <si>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</si>
  <si>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</si>
  <si>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</si>
  <si>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</si>
  <si>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</si>
  <si>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</si>
  <si>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</si>
  <si>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</si>
  <si>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</si>
  <si>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</si>
  <si>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</si>
  <si>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</si>
  <si>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</si>
  <si>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</si>
  <si>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</si>
  <si>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</si>
  <si>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</si>
  <si>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</si>
  <si>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</si>
  <si>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</si>
  <si>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</si>
  <si>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</si>
  <si>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</si>
  <si>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</si>
  <si>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</si>
  <si>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</si>
  <si>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</si>
  <si>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</si>
  <si>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</si>
  <si>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</si>
  <si>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</si>
  <si>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</si>
  <si>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</si>
  <si>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</si>
  <si>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</si>
  <si>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</si>
  <si>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</si>
  <si>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</si>
  <si>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</si>
  <si>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</si>
  <si>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</si>
  <si>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</si>
  <si>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</si>
  <si>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</si>
  <si>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</si>
  <si>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</si>
  <si>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</si>
  <si>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</si>
  <si>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</si>
  <si>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</si>
  <si>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</si>
  <si>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</si>
  <si>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</si>
  <si>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</si>
  <si>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</si>
  <si>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</si>
  <si>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</si>
  <si>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</si>
  <si>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</si>
  <si>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</si>
  <si>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</si>
  <si>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</si>
  <si>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</si>
  <si>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</si>
  <si>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</si>
  <si>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</si>
  <si>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</si>
  <si>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</si>
  <si>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</si>
  <si>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</si>
  <si>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</si>
  <si>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</si>
  <si>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</si>
  <si>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</si>
  <si>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</si>
  <si>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</si>
  <si>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</si>
  <si>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</si>
  <si>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</si>
  <si>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</si>
  <si>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</si>
  <si>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</si>
  <si>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</si>
  <si>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</si>
  <si>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</si>
  <si>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</si>
  <si>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</si>
  <si>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</si>
  <si>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</si>
  <si>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</si>
  <si>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</si>
  <si>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</si>
  <si>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</si>
  <si>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</si>
  <si>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</si>
  <si>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</si>
  <si>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</si>
  <si>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</si>
  <si>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</si>
  <si>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</si>
  <si>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</si>
  <si>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</si>
  <si>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</si>
  <si>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</si>
  <si>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</si>
  <si>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</si>
  <si>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</si>
  <si>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</si>
  <si>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</si>
  <si>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</si>
  <si>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</si>
  <si>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</si>
  <si>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</si>
  <si>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</si>
  <si>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</si>
  <si>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</si>
  <si>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</si>
  <si>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</si>
  <si>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</si>
  <si>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</si>
  <si>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</si>
  <si>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</si>
  <si>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</si>
  <si>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</si>
  <si>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</si>
  <si>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</si>
  <si>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</si>
  <si>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</si>
  <si>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</si>
  <si>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</si>
  <si>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</si>
  <si>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</si>
  <si>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</si>
  <si>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</si>
  <si>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</si>
  <si>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</si>
  <si>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</si>
  <si>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</si>
  <si>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</si>
  <si>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</si>
  <si>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</si>
  <si>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</si>
  <si>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</si>
  <si>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</si>
  <si>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</si>
  <si>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</si>
  <si>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</si>
  <si>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</si>
  <si>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</si>
  <si>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</si>
  <si>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</si>
  <si>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</si>
  <si>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</si>
  <si>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</si>
  <si>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</si>
  <si>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</si>
  <si>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</si>
  <si>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</si>
  <si>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</si>
  <si>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</si>
  <si>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</si>
  <si>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</si>
  <si>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</si>
  <si>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</si>
  <si>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</si>
  <si>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</si>
  <si>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</si>
  <si>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</si>
  <si>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</si>
  <si>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</si>
  <si>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</si>
  <si>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</si>
  <si>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</si>
  <si>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</si>
  <si>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</si>
  <si>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</si>
  <si>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</si>
  <si>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</si>
  <si>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</si>
  <si>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</si>
  <si>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</si>
  <si>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</si>
  <si>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</si>
  <si>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</si>
  <si>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</si>
  <si>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</si>
  <si>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</si>
  <si>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</si>
  <si>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</si>
  <si>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</si>
  <si>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</si>
  <si>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</si>
  <si>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</si>
  <si>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</si>
  <si>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</si>
  <si>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</si>
  <si>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</si>
  <si>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</si>
  <si>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</si>
  <si>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</si>
  <si>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</si>
  <si>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</si>
  <si>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</si>
  <si>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</si>
  <si>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</si>
  <si>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</si>
  <si>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</si>
  <si>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</si>
  <si>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</si>
  <si>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</si>
  <si>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</si>
  <si>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</si>
  <si>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</si>
  <si>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</si>
  <si>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</si>
  <si>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</si>
  <si>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</si>
  <si>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</si>
  <si>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</si>
  <si>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</si>
  <si>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</si>
  <si>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</si>
  <si>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</si>
  <si>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</si>
  <si>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</si>
  <si>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</si>
  <si>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</si>
  <si>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</si>
  <si>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</si>
  <si>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</si>
  <si>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</si>
  <si>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</si>
  <si>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</si>
  <si>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</si>
  <si>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</si>
  <si>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</si>
  <si>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</si>
  <si>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</si>
  <si>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</si>
  <si>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</si>
  <si>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</si>
  <si>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</si>
  <si>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</si>
  <si>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</si>
  <si>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</si>
  <si>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</si>
  <si>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</si>
  <si>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</si>
  <si>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</si>
  <si>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</si>
  <si>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</si>
  <si>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</si>
  <si>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</si>
  <si>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</si>
  <si>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</si>
  <si>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</si>
  <si>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</si>
  <si>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</si>
  <si>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</si>
  <si>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</si>
  <si>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</si>
  <si>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</si>
  <si>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</si>
  <si>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</si>
  <si>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</si>
  <si>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</si>
  <si>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</si>
  <si>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</si>
  <si>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</si>
  <si>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</si>
  <si>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</si>
  <si>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</si>
  <si>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</si>
  <si>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</si>
  <si>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</si>
  <si>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</si>
  <si>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</si>
  <si>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</si>
  <si>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</si>
  <si>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</si>
  <si>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</si>
  <si>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</si>
  <si>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</si>
  <si>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</si>
  <si>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</si>
  <si>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</si>
  <si>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</si>
  <si>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</si>
  <si>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</si>
  <si>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</si>
  <si>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</si>
  <si>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</si>
  <si>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</si>
  <si>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</si>
  <si>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</si>
  <si>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</si>
  <si>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</si>
  <si>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</si>
  <si>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</si>
  <si>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</si>
  <si>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</si>
  <si>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</si>
  <si>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</si>
  <si>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</si>
  <si>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</si>
  <si>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</si>
  <si>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</si>
  <si>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</si>
  <si>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</si>
  <si>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</si>
  <si>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</si>
  <si>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</si>
  <si>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</si>
  <si>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</si>
  <si>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</si>
  <si>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</si>
  <si>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</si>
  <si>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</si>
  <si>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</si>
  <si>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</si>
  <si>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</si>
  <si>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</si>
  <si>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</si>
  <si>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</si>
  <si>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</si>
  <si>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</si>
  <si>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</si>
  <si>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</si>
  <si>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</si>
  <si>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</si>
  <si>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</si>
  <si>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</si>
  <si>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</si>
  <si>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</si>
  <si>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</si>
  <si>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</si>
  <si>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</si>
  <si>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</si>
  <si>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</si>
  <si>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</si>
  <si>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</si>
  <si>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</si>
  <si>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</si>
  <si>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</si>
  <si>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</si>
  <si>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</si>
  <si>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</si>
  <si>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</si>
  <si>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</si>
  <si>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</si>
  <si>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</si>
  <si>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</si>
  <si>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</si>
  <si>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</si>
  <si>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</si>
  <si>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</si>
  <si>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</si>
  <si>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</si>
  <si>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</si>
  <si>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</si>
  <si>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</si>
  <si>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</si>
  <si>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</si>
  <si>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</si>
  <si>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</si>
  <si>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</si>
  <si>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</si>
  <si>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</si>
  <si>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</si>
  <si>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</si>
  <si>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</si>
  <si>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</si>
  <si>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</si>
  <si>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</si>
  <si>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</si>
  <si>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</si>
  <si>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</si>
  <si>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</si>
  <si>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</si>
  <si>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</si>
  <si>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</si>
  <si>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</si>
  <si>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</si>
  <si>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</si>
  <si>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</si>
  <si>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</si>
  <si>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</si>
  <si>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</si>
  <si>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</si>
  <si>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</si>
  <si>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</si>
  <si>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</si>
  <si>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</si>
  <si>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</si>
  <si>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</si>
  <si>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</si>
  <si>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</si>
  <si>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</si>
  <si>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</si>
  <si>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</si>
  <si>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</si>
  <si>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</si>
  <si>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</si>
  <si>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</si>
  <si>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</si>
  <si>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</si>
  <si>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</si>
  <si>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</si>
  <si>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</si>
  <si>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</si>
  <si>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</si>
  <si>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</si>
  <si>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</si>
  <si>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</si>
  <si>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</si>
  <si>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</si>
  <si>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</si>
  <si>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</si>
  <si>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</si>
  <si>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</si>
  <si>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</si>
  <si>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</si>
  <si>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</si>
  <si>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</si>
  <si>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</si>
  <si>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</si>
  <si>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</si>
  <si>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</si>
  <si>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</si>
  <si>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</si>
  <si>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</si>
  <si>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</si>
  <si>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</si>
  <si>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</si>
  <si>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</si>
  <si>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</si>
  <si>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</si>
  <si>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</si>
  <si>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</si>
  <si>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</si>
  <si>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</si>
  <si>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</si>
  <si>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</si>
  <si>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</si>
  <si>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</si>
  <si>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</si>
  <si>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</si>
  <si>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</si>
  <si>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</si>
  <si>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</si>
  <si>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</si>
  <si>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</si>
  <si>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</si>
  <si>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</si>
  <si>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</si>
  <si>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</si>
  <si>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</si>
  <si>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</si>
  <si>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</si>
  <si>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</si>
  <si>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</si>
  <si>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</si>
  <si>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</si>
  <si>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</si>
  <si>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</si>
  <si>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</si>
  <si>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</si>
  <si>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</si>
  <si>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</si>
  <si>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</si>
  <si>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</si>
  <si>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</si>
  <si>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</si>
  <si>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</si>
  <si>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</si>
  <si>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</si>
  <si>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</si>
  <si>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</si>
  <si>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</si>
  <si>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</si>
  <si>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</si>
  <si>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</si>
  <si>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</si>
  <si>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</si>
  <si>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</si>
  <si>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</si>
  <si>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</si>
  <si>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</si>
  <si>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</si>
  <si>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</si>
  <si>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</si>
  <si>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</si>
  <si>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</si>
  <si>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</si>
  <si>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</si>
  <si>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</si>
  <si>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</si>
  <si>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</si>
  <si>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</si>
  <si>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</si>
  <si>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</si>
  <si>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</si>
  <si>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</si>
  <si>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</si>
  <si>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</si>
  <si>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</si>
  <si>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</si>
  <si>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</si>
  <si>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</si>
  <si>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</si>
  <si>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</si>
  <si>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</si>
  <si>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</si>
  <si>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</si>
  <si>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</si>
  <si>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</si>
  <si>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</si>
  <si>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</si>
  <si>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</si>
  <si>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</si>
  <si>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</si>
  <si>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</si>
  <si>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</si>
  <si>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</si>
  <si>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</si>
  <si>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</si>
  <si>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</si>
  <si>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</si>
  <si>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</si>
  <si>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</si>
  <si>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</si>
  <si>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</si>
  <si>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</si>
  <si>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</si>
  <si>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</si>
  <si>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</si>
  <si>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</si>
  <si>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</si>
  <si>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</si>
  <si>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</si>
  <si>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</si>
  <si>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</si>
  <si>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</si>
  <si>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</si>
  <si>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</si>
  <si>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</si>
  <si>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</si>
  <si>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</si>
  <si>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</si>
  <si>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</si>
  <si>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</si>
  <si>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</si>
  <si>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</si>
  <si>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</si>
  <si>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</si>
  <si>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</si>
  <si>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</si>
  <si>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</si>
  <si>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</si>
  <si>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</si>
  <si>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</si>
  <si>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</si>
  <si>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</si>
  <si>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</si>
  <si>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</si>
  <si>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</si>
  <si>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</si>
  <si>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</si>
  <si>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</si>
  <si>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</si>
  <si>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</si>
  <si>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</si>
  <si>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</si>
  <si>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</si>
  <si>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</si>
  <si>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</si>
  <si>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</si>
  <si>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</si>
  <si>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</si>
  <si>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</si>
  <si>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</si>
  <si>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</si>
  <si>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</si>
  <si>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</si>
  <si>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</si>
  <si>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</si>
  <si>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</si>
  <si>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</si>
  <si>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</si>
  <si>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</si>
  <si>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</si>
  <si>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</si>
  <si>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</si>
  <si>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</si>
  <si>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</si>
  <si>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</si>
  <si>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</si>
  <si>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</si>
  <si>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</si>
  <si>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</si>
  <si>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</si>
  <si>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</si>
  <si>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</si>
  <si>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</si>
  <si>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</si>
  <si>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</si>
  <si>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</si>
  <si>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</si>
  <si>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</si>
  <si>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</si>
  <si>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</si>
  <si>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</si>
  <si>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</si>
  <si>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</si>
  <si>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</si>
  <si>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</si>
  <si>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</si>
  <si>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</si>
  <si>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</si>
  <si>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</si>
  <si>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</si>
  <si>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</si>
  <si>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</si>
  <si>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</si>
  <si>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</si>
  <si>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</si>
  <si>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</si>
  <si>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</si>
  <si>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</si>
  <si>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</si>
  <si>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</si>
  <si>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</si>
  <si>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</si>
  <si>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</si>
  <si>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</si>
  <si>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</si>
  <si>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</si>
  <si>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</si>
  <si>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</si>
  <si>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</si>
  <si>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</si>
  <si>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</si>
  <si>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</si>
  <si>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</si>
  <si>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</si>
  <si>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</si>
  <si>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</si>
  <si>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</si>
  <si>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</si>
  <si>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</si>
  <si>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</si>
  <si>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</si>
  <si>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</si>
  <si>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</si>
  <si>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</si>
  <si>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</si>
  <si>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</si>
  <si>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</si>
  <si>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</si>
  <si>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</si>
  <si>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</si>
  <si>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</si>
  <si>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</si>
  <si>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</si>
  <si>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</si>
  <si>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</si>
  <si>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</si>
  <si>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</si>
  <si>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</si>
  <si>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</si>
  <si>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</si>
  <si>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</si>
  <si>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</si>
  <si>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</si>
  <si>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</si>
  <si>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</si>
  <si>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</si>
  <si>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</si>
  <si>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</si>
  <si>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</si>
  <si>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</si>
  <si>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</si>
  <si>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</si>
  <si>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</si>
  <si>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</si>
  <si>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</si>
  <si>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</si>
  <si>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</si>
  <si>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</si>
  <si>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</si>
  <si>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</si>
  <si>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</si>
  <si>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</si>
  <si>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</si>
  <si>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</si>
  <si>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</si>
  <si>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</si>
  <si>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</si>
  <si>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</si>
  <si>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</si>
  <si>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</si>
  <si>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</si>
  <si>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</si>
  <si>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</si>
  <si>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</si>
  <si>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</si>
  <si>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</si>
  <si>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</si>
  <si>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</si>
  <si>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</si>
  <si>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</si>
  <si>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</si>
  <si>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</si>
  <si>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</si>
  <si>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</si>
  <si>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</si>
  <si>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</si>
  <si>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</si>
  <si>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</si>
  <si>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</si>
  <si>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</si>
  <si>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</si>
  <si>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</si>
  <si>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</si>
  <si>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</si>
  <si>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</si>
  <si>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</si>
  <si>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</si>
  <si>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</si>
  <si>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</si>
  <si>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</si>
  <si>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</si>
  <si>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</si>
  <si>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</si>
  <si>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</si>
  <si>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</si>
  <si>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</si>
  <si>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</si>
  <si>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</si>
  <si>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</si>
  <si>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</si>
  <si>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</si>
  <si>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</si>
  <si>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</si>
  <si>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</si>
  <si>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</si>
  <si>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</si>
  <si>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</si>
  <si>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</si>
  <si>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</si>
  <si>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</si>
  <si>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</si>
  <si>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</si>
  <si>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</si>
  <si>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</si>
  <si>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</si>
  <si>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</si>
  <si>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</si>
  <si>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</si>
  <si>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</si>
  <si>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</si>
  <si>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</si>
  <si>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</si>
  <si>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</si>
  <si>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</si>
  <si>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</si>
  <si>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</si>
  <si>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</si>
  <si>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</si>
  <si>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</si>
  <si>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</si>
  <si>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</si>
  <si>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</si>
  <si>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</si>
  <si>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</si>
  <si>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</si>
  <si>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</si>
  <si>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</si>
  <si>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</si>
  <si>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</si>
  <si>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</si>
  <si>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</si>
  <si>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</si>
  <si>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</si>
  <si>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</si>
  <si>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</si>
  <si>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</si>
  <si>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</si>
  <si>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</si>
  <si>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</si>
  <si>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</si>
  <si>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</si>
  <si>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</si>
  <si>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</si>
  <si>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</si>
  <si>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</si>
  <si>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</si>
  <si>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</si>
  <si>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</si>
  <si>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</si>
  <si>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</si>
  <si>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</si>
  <si>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</si>
  <si>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</si>
  <si>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</si>
  <si>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</si>
  <si>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</si>
  <si>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</si>
  <si>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</si>
  <si>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</si>
  <si>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</si>
  <si>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</si>
  <si>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</si>
  <si>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</si>
  <si>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</si>
  <si>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</si>
  <si>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</si>
  <si>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</si>
  <si>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</si>
  <si>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</si>
  <si>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</si>
  <si>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</si>
  <si>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</si>
  <si>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</si>
  <si>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</si>
  <si>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</si>
  <si>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</si>
  <si>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</si>
  <si>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</si>
  <si>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</si>
  <si>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</si>
  <si>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</si>
  <si>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</si>
  <si>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</si>
  <si>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</si>
  <si>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</si>
  <si>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</si>
  <si>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</si>
  <si>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</si>
  <si>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</si>
  <si>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</si>
  <si>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</si>
  <si>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</si>
  <si>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</si>
  <si>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</si>
  <si>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</si>
  <si>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</si>
  <si>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</si>
  <si>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</si>
  <si>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</si>
  <si>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</si>
  <si>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</si>
  <si>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</si>
  <si>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</si>
  <si>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</si>
  <si>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</si>
  <si>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</si>
  <si>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</si>
  <si>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</si>
  <si>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</si>
  <si>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</si>
  <si>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</si>
  <si>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</si>
  <si>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</si>
  <si>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</si>
  <si>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</si>
  <si>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</si>
  <si>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</si>
  <si>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</si>
  <si>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</si>
  <si>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</si>
  <si>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</si>
  <si>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</si>
  <si>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</si>
  <si>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</si>
  <si>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</si>
  <si>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</si>
  <si>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</si>
  <si>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</si>
  <si>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</si>
  <si>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</si>
  <si>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</si>
  <si>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</si>
  <si>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</si>
  <si>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</si>
  <si>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</si>
  <si>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</si>
  <si>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</si>
  <si>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</si>
  <si>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</si>
  <si>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</si>
  <si>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</si>
  <si>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</si>
  <si>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</si>
  <si>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</si>
  <si>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</si>
  <si>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</si>
  <si>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</si>
  <si>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</si>
  <si>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</si>
  <si>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</si>
  <si>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</si>
  <si>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</si>
  <si>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</si>
  <si>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</si>
  <si>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</si>
  <si>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</si>
  <si>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</si>
  <si>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</si>
  <si>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</si>
  <si>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</si>
  <si>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</si>
  <si>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</si>
  <si>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</si>
  <si>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</si>
  <si>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</si>
  <si>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</si>
  <si>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</si>
  <si>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</si>
  <si>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</si>
  <si>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</si>
  <si>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</si>
  <si>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</si>
  <si>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</si>
  <si>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</si>
  <si>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</si>
  <si>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</si>
  <si>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</si>
  <si>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</si>
  <si>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</si>
  <si>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</si>
  <si>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</si>
  <si>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</si>
  <si>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</si>
  <si>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</si>
  <si>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</si>
  <si>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</si>
  <si>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</si>
  <si>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</si>
  <si>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</si>
  <si>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</si>
  <si>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</si>
  <si>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</si>
  <si>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</si>
  <si>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</si>
  <si>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</si>
  <si>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</si>
  <si>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</si>
  <si>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</si>
  <si>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</si>
  <si>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</si>
  <si>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</si>
  <si>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</si>
  <si>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</si>
  <si>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</si>
  <si>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</si>
  <si>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</si>
  <si>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</si>
  <si>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</si>
  <si>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</si>
  <si>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</si>
  <si>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</si>
  <si>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</si>
  <si>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</si>
  <si>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</si>
  <si>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</si>
  <si>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</si>
  <si>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</si>
  <si>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</si>
  <si>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</si>
  <si>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</si>
  <si>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</si>
  <si>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</si>
  <si>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</si>
  <si>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</si>
  <si>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</si>
  <si>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</si>
  <si>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</si>
  <si>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</si>
  <si>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</si>
  <si>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</si>
  <si>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</si>
  <si>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</si>
  <si>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</si>
  <si>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</si>
  <si>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</si>
  <si>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</si>
  <si>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</si>
  <si>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</si>
  <si>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</si>
  <si>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</si>
  <si>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</si>
  <si>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</si>
  <si>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</si>
  <si>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</si>
  <si>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</si>
  <si>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</si>
  <si>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</si>
  <si>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</si>
  <si>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</si>
  <si>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</si>
  <si>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</si>
  <si>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</si>
  <si>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</si>
  <si>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</si>
  <si>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</si>
  <si>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</si>
  <si>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</si>
  <si>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</si>
  <si>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</si>
  <si>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</si>
  <si>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</si>
  <si>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</si>
  <si>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</si>
  <si>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</si>
  <si>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</si>
  <si>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</si>
  <si>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</si>
  <si>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</si>
  <si>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</si>
  <si>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</si>
  <si>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</si>
  <si>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</si>
  <si>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</si>
  <si>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</si>
  <si>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</si>
  <si>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</si>
  <si>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</si>
  <si>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</si>
  <si>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</si>
  <si>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</si>
  <si>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</si>
  <si>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</si>
  <si>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</si>
  <si>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</si>
  <si>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</si>
  <si>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</si>
  <si>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</si>
  <si>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</si>
  <si>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</si>
  <si>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</si>
  <si>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</si>
  <si>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</si>
  <si>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</si>
  <si>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</si>
  <si>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</si>
  <si>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</si>
  <si>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</si>
  <si>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</si>
  <si>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</si>
  <si>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</si>
  <si>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</si>
  <si>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</si>
  <si>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</si>
  <si>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</si>
  <si>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</si>
  <si>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</si>
  <si>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</si>
  <si>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</si>
  <si>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</si>
  <si>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</si>
  <si>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</si>
  <si>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</si>
  <si>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</si>
  <si>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</si>
  <si>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</si>
  <si>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</si>
  <si>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</si>
  <si>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</si>
  <si>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</si>
  <si>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</si>
  <si>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</si>
  <si>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</si>
  <si>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</si>
  <si>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</si>
  <si>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</si>
  <si>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</si>
  <si>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</si>
  <si>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</si>
  <si>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</si>
  <si>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</si>
  <si>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</si>
  <si>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</si>
  <si>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</si>
  <si>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</si>
  <si>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</si>
  <si>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</si>
  <si>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</si>
  <si>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</si>
  <si>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</si>
  <si>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</si>
  <si>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</si>
  <si>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</si>
  <si>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</si>
  <si>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</si>
  <si>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</si>
  <si>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</si>
  <si>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</si>
  <si>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</si>
  <si>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</si>
  <si>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</si>
  <si>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</si>
  <si>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</si>
  <si>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</si>
  <si>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</si>
  <si>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</si>
  <si>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</si>
  <si>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</si>
  <si>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</si>
  <si>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</si>
  <si>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</si>
  <si>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</si>
  <si>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</si>
  <si>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</si>
  <si>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</si>
  <si>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</si>
  <si>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</si>
  <si>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</si>
  <si>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</si>
  <si>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</si>
  <si>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</si>
  <si>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</si>
  <si>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</si>
  <si>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</si>
  <si>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</si>
  <si>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</si>
  <si>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</si>
  <si>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</si>
  <si>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</si>
  <si>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</si>
  <si>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</si>
  <si>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</si>
  <si>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</si>
  <si>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</si>
  <si>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</si>
  <si>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</si>
  <si>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</si>
  <si>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</si>
  <si>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</si>
  <si>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</si>
  <si>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</si>
  <si>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</si>
  <si>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</si>
  <si>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</si>
  <si>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</si>
  <si>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</si>
  <si>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</si>
  <si>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</si>
  <si>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</si>
  <si>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</si>
  <si>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</si>
  <si>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</si>
  <si>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</si>
  <si>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</si>
  <si>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</si>
  <si>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</si>
  <si>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</si>
  <si>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</si>
  <si>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</si>
  <si>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</si>
  <si>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</si>
  <si>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</si>
  <si>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</si>
  <si>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</si>
  <si>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</si>
  <si>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</si>
  <si>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</si>
  <si>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</si>
  <si>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</si>
  <si>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</si>
  <si>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</si>
  <si>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</si>
  <si>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</si>
  <si>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</si>
  <si>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</si>
  <si>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</si>
  <si>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</si>
  <si>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</si>
  <si>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</si>
  <si>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</si>
  <si>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</si>
  <si>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</si>
  <si>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</si>
  <si>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</si>
  <si>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</si>
  <si>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</si>
  <si>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</si>
  <si>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</si>
  <si>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</si>
  <si>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</si>
  <si>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</si>
  <si>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</si>
  <si>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</si>
  <si>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</si>
  <si>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</si>
  <si>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</si>
  <si>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</si>
  <si>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</si>
  <si>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</si>
  <si>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</si>
  <si>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</si>
  <si>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</si>
  <si>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</si>
  <si>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</si>
  <si>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</si>
  <si>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</si>
  <si>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</si>
  <si>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</si>
  <si>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</si>
  <si>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</si>
  <si>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</si>
  <si>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</si>
  <si>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</si>
  <si>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</si>
  <si>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</si>
  <si>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</si>
  <si>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</si>
  <si>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</si>
  <si>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</si>
  <si>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</si>
  <si>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</si>
  <si>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</si>
  <si>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</si>
  <si>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</si>
  <si>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</si>
  <si>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</si>
  <si>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</si>
  <si>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</si>
  <si>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</si>
  <si>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</si>
  <si>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</si>
  <si>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</si>
  <si>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</si>
  <si>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</si>
  <si>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</si>
  <si>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</si>
  <si>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</si>
  <si>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</si>
  <si>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</si>
  <si>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</si>
  <si>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</si>
  <si>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</si>
  <si>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</si>
  <si>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</si>
  <si>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</si>
  <si>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</si>
  <si>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</si>
  <si>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</si>
  <si>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</si>
  <si>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</si>
  <si>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</si>
  <si>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</si>
  <si>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</si>
  <si>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</si>
  <si>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</si>
  <si>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</si>
  <si>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</si>
  <si>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</si>
  <si>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</si>
  <si>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</si>
  <si>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</si>
  <si>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</si>
  <si>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</si>
  <si>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</si>
  <si>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</si>
  <si>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</si>
  <si>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</si>
  <si>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</si>
  <si>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</si>
  <si>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</si>
  <si>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</si>
  <si>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</si>
  <si>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</si>
  <si>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</si>
  <si>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</si>
  <si>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</si>
  <si>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</si>
  <si>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</si>
  <si>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</si>
  <si>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</si>
  <si>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</si>
  <si>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</si>
  <si>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</si>
  <si>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</si>
  <si>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</si>
  <si>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</si>
  <si>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</si>
  <si>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</si>
  <si>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</si>
  <si>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</si>
  <si>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</si>
  <si>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</si>
  <si>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</si>
  <si>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</si>
  <si>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</si>
  <si>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</si>
  <si>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</si>
  <si>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</si>
  <si>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</si>
  <si>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</si>
  <si>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</si>
  <si>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</si>
  <si>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</si>
  <si>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</si>
  <si>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</si>
  <si>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</si>
  <si>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</si>
  <si>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</si>
  <si>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</si>
  <si>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</si>
  <si>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</si>
  <si>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</si>
  <si>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</si>
  <si>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</si>
  <si>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</si>
  <si>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</si>
  <si>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</si>
  <si>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</si>
  <si>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</si>
  <si>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</si>
  <si>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</si>
  <si>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</si>
  <si>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</si>
  <si>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</si>
  <si>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</si>
  <si>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</si>
  <si>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</si>
  <si>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</si>
  <si>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</si>
  <si>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</si>
  <si>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</si>
  <si>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</si>
  <si>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</si>
  <si>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</si>
  <si>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</si>
  <si>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</si>
  <si>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</si>
  <si>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</si>
  <si>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</si>
  <si>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</si>
  <si>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</si>
  <si>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</si>
  <si>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</si>
  <si>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</si>
  <si>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</si>
  <si>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</si>
  <si>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</si>
  <si>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</si>
  <si>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</si>
  <si>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</si>
  <si>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</si>
  <si>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</si>
  <si>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</si>
  <si>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</si>
  <si>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</si>
  <si>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</si>
  <si>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</si>
  <si>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</si>
  <si>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</si>
  <si>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</si>
  <si>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</si>
  <si>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</si>
  <si>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</si>
  <si>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</si>
  <si>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</si>
  <si>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</si>
  <si>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</si>
  <si>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</si>
  <si>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</si>
  <si>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</si>
  <si>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</si>
  <si>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</si>
  <si>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</si>
  <si>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</si>
  <si>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</si>
  <si>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</si>
  <si>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</si>
  <si>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</si>
  <si>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</si>
  <si>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</si>
  <si>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</si>
  <si>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</si>
  <si>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</si>
  <si>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</si>
  <si>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</si>
  <si>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</si>
  <si>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</si>
  <si>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</si>
  <si>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</si>
  <si>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</si>
  <si>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</si>
  <si>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</si>
  <si>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</si>
  <si>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</si>
  <si>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</si>
  <si>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</si>
  <si>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</si>
  <si>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</si>
  <si>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</si>
  <si>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</si>
  <si>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</si>
  <si>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</si>
  <si>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</si>
  <si>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</si>
  <si>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</si>
  <si>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</si>
  <si>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</si>
  <si>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</si>
  <si>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</si>
  <si>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</si>
  <si>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</si>
  <si>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</si>
  <si>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</si>
  <si>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</si>
  <si>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</si>
  <si>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</si>
  <si>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</si>
  <si>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</si>
  <si>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</si>
  <si>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</si>
  <si>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</si>
  <si>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</si>
  <si>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</si>
  <si>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</si>
  <si>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</si>
  <si>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</si>
  <si>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</si>
  <si>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</si>
  <si>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</si>
  <si>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</si>
  <si>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</si>
  <si>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</si>
  <si>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</si>
  <si>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</si>
  <si>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</si>
  <si>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</si>
  <si>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</si>
  <si>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</si>
  <si>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</si>
  <si>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</si>
  <si>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</si>
  <si>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</si>
  <si>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</si>
  <si>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</si>
  <si>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</si>
  <si>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</si>
  <si>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</si>
  <si>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</si>
  <si>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</si>
  <si>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</si>
  <si>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</si>
  <si>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</si>
  <si>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</si>
  <si>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</si>
  <si>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</si>
  <si>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</si>
  <si>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</si>
  <si>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</si>
  <si>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</si>
  <si>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</si>
  <si>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</si>
  <si>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</si>
  <si>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</si>
  <si>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</si>
  <si>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</si>
  <si>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</si>
  <si>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</si>
  <si>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</si>
  <si>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</si>
  <si>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</si>
  <si>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</si>
  <si>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</si>
  <si>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</si>
  <si>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</si>
  <si>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</si>
  <si>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</si>
  <si>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</si>
  <si>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</si>
  <si>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</si>
  <si>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</si>
  <si>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</si>
  <si>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</si>
  <si>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</si>
  <si>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</si>
  <si>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</si>
  <si>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</si>
  <si>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</si>
  <si>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</si>
  <si>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</si>
  <si>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</si>
  <si>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</si>
  <si>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</si>
  <si>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</si>
  <si>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</si>
  <si>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</si>
  <si>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</si>
  <si>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</si>
  <si>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</si>
  <si>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</si>
  <si>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</si>
  <si>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</si>
  <si>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</si>
  <si>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</si>
  <si>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</si>
  <si>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</si>
  <si>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</si>
  <si>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</si>
  <si>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</si>
  <si>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</si>
  <si>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</si>
  <si>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</si>
  <si>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</si>
  <si>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</si>
  <si>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</si>
  <si>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</si>
  <si>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</si>
  <si>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</si>
  <si>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</si>
  <si>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</si>
  <si>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</si>
  <si>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</si>
  <si>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</si>
  <si>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</si>
  <si>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</si>
  <si>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</si>
  <si>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</si>
  <si>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</si>
  <si>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</si>
  <si>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</si>
  <si>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</si>
  <si>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</si>
  <si>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</si>
  <si>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</si>
  <si>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</si>
  <si>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</si>
  <si>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</si>
  <si>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</si>
  <si>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</si>
  <si>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</si>
  <si>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</si>
  <si>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</si>
  <si>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</si>
  <si>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</si>
  <si>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</si>
  <si>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</si>
  <si>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</si>
  <si>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</si>
  <si>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</si>
  <si>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</si>
  <si>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</si>
  <si>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</si>
  <si>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</si>
  <si>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</si>
  <si>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</si>
  <si>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</si>
  <si>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</si>
  <si>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</si>
  <si>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</si>
  <si>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</si>
  <si>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</si>
  <si>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</si>
  <si>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</si>
  <si>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</si>
  <si>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</si>
  <si>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</si>
  <si>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</si>
  <si>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</si>
  <si>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</si>
  <si>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</si>
  <si>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</si>
  <si>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</si>
  <si>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</si>
  <si>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</si>
  <si>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</si>
  <si>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</si>
  <si>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</si>
  <si>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</si>
  <si>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</si>
  <si>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</si>
  <si>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</si>
  <si>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</si>
  <si>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</si>
  <si>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</si>
  <si>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</si>
  <si>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</si>
  <si>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</si>
  <si>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</si>
  <si>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</si>
  <si>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</si>
  <si>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</si>
  <si>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</si>
  <si>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</si>
  <si>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</si>
  <si>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</si>
  <si>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</si>
  <si>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</si>
  <si>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</si>
  <si>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</si>
  <si>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</si>
  <si>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</si>
  <si>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</si>
  <si>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</si>
  <si>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</si>
  <si>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</si>
  <si>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</si>
  <si>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</si>
  <si>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</si>
  <si>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</si>
  <si>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</si>
  <si>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</si>
  <si>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</si>
  <si>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</si>
  <si>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</si>
  <si>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</si>
  <si>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</si>
  <si>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</si>
  <si>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</si>
  <si>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</si>
  <si>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</si>
  <si>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</si>
  <si>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</si>
  <si>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</si>
  <si>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</si>
  <si>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</si>
  <si>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</si>
  <si>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</si>
  <si>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</si>
  <si>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</si>
  <si>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</si>
  <si>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</si>
  <si>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</si>
  <si>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</si>
  <si>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</si>
  <si>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</si>
  <si>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</si>
  <si>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</si>
  <si>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</si>
  <si>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</si>
  <si>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</si>
  <si>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</si>
  <si>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</si>
  <si>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</si>
  <si>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</si>
  <si>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</si>
  <si>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</si>
  <si>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</si>
  <si>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</si>
  <si>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</si>
  <si>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</si>
  <si>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</si>
  <si>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</si>
  <si>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</si>
  <si>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</si>
  <si>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</si>
  <si>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</si>
  <si>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</si>
  <si>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</si>
  <si>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</si>
  <si>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</si>
  <si>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</si>
  <si>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</si>
  <si>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</si>
  <si>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</si>
  <si>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</si>
  <si>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</si>
  <si>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</si>
  <si>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</si>
  <si>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</si>
  <si>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</si>
  <si>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</si>
  <si>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</si>
  <si>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</si>
  <si>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</si>
  <si>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</si>
  <si>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</si>
  <si>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</si>
  <si>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</si>
  <si>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</si>
  <si>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</si>
  <si>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</si>
  <si>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</si>
  <si>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</si>
  <si>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</si>
  <si>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</si>
  <si>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</si>
  <si>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</si>
  <si>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</si>
  <si>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</si>
  <si>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</si>
  <si>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</si>
  <si>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</si>
  <si>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</si>
  <si>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</si>
  <si>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</si>
  <si>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</si>
  <si>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</si>
  <si>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</si>
  <si>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</si>
  <si>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</si>
  <si>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</si>
  <si>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</si>
  <si>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</si>
  <si>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</si>
  <si>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</si>
  <si>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</si>
  <si>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</si>
  <si>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</si>
  <si>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</si>
  <si>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</si>
  <si>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</si>
  <si>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</si>
  <si>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</si>
  <si>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</si>
  <si>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</si>
  <si>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</si>
  <si>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</si>
  <si>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</si>
  <si>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</si>
  <si>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</si>
  <si>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</si>
  <si>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</si>
  <si>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</si>
  <si>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</si>
  <si>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</si>
  <si>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</si>
  <si>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</si>
  <si>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</si>
  <si>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</si>
  <si>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</si>
  <si>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</si>
  <si>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</si>
  <si>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</si>
  <si>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</si>
  <si>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</si>
  <si>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</si>
  <si>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</si>
  <si>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</si>
  <si>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</si>
  <si>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</si>
  <si>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</si>
  <si>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</si>
  <si>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</si>
  <si>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</si>
  <si>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</si>
  <si>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</si>
  <si>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</si>
  <si>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</si>
  <si>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</si>
  <si>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</si>
  <si>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</si>
  <si>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</si>
  <si>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</si>
  <si>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</si>
  <si>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</si>
  <si>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</si>
  <si>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</si>
  <si>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</si>
  <si>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</si>
  <si>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</si>
  <si>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</si>
  <si>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</si>
  <si>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</si>
  <si>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</si>
  <si>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</si>
  <si>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</si>
  <si>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</si>
  <si>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</si>
  <si>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</si>
  <si>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</si>
  <si>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</si>
  <si>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</si>
  <si>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</si>
  <si>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</si>
  <si>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</si>
  <si>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</si>
  <si>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</si>
  <si>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</si>
  <si>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</si>
  <si>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</si>
  <si>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</si>
  <si>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</si>
  <si>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</si>
  <si>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</si>
  <si>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</si>
  <si>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</si>
  <si>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</si>
  <si>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</si>
  <si>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</si>
  <si>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</si>
  <si>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</si>
  <si>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</si>
  <si>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</si>
  <si>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</si>
  <si>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</si>
  <si>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</si>
  <si>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</si>
  <si>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</si>
  <si>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</si>
  <si>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</si>
  <si>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</si>
  <si>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</si>
  <si>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</si>
  <si>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</si>
  <si>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</si>
  <si>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</si>
  <si>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</si>
  <si>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</si>
  <si>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</si>
  <si>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</si>
  <si>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</si>
  <si>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</si>
  <si>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</si>
  <si>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</si>
  <si>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</si>
  <si>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</si>
  <si>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</si>
  <si>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</si>
  <si>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</si>
  <si>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</si>
  <si>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</si>
  <si>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</si>
  <si>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</si>
  <si>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</si>
  <si>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</si>
  <si>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</si>
  <si>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</si>
  <si>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</si>
  <si>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</si>
  <si>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</si>
  <si>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</si>
  <si>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</si>
  <si>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</si>
  <si>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</si>
  <si>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</si>
  <si>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</si>
  <si>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</si>
  <si>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</si>
  <si>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</si>
  <si>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</si>
  <si>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</si>
  <si>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</si>
  <si>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</si>
  <si>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</si>
  <si>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</si>
  <si>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</si>
  <si>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</si>
  <si>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</si>
  <si>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</si>
  <si>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</si>
  <si>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</si>
  <si>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</si>
  <si>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</si>
  <si>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</si>
  <si>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</si>
  <si>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</si>
  <si>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</si>
  <si>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</si>
  <si>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</si>
  <si>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</si>
  <si>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</si>
  <si>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</si>
  <si>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</si>
  <si>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</si>
  <si>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</si>
  <si>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</si>
  <si>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</si>
  <si>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</si>
  <si>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</si>
  <si>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</si>
  <si>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</si>
  <si>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</si>
  <si>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</si>
  <si>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</si>
  <si>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</si>
  <si>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</si>
  <si>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</si>
  <si>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</si>
  <si>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</si>
  <si>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</si>
  <si>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</si>
  <si>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</si>
  <si>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</si>
  <si>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</si>
  <si>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</si>
  <si>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</si>
  <si>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</si>
  <si>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</si>
  <si>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</si>
  <si>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</si>
  <si>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</si>
  <si>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</si>
  <si>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</si>
  <si>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</si>
  <si>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</si>
  <si>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</si>
  <si>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</si>
  <si>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</si>
  <si>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</si>
  <si>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</si>
  <si>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</si>
  <si>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</si>
  <si>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</si>
  <si>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</si>
  <si>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</si>
  <si>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</si>
  <si>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</si>
  <si>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</si>
  <si>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</si>
  <si>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</si>
  <si>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</si>
  <si>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</si>
  <si>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</si>
  <si>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</si>
  <si>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</si>
  <si>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</si>
  <si>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</si>
  <si>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</si>
  <si>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</si>
  <si>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</si>
  <si>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</si>
  <si>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</si>
  <si>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</si>
  <si>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</si>
  <si>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</si>
  <si>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</si>
  <si>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</si>
  <si>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</si>
  <si>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</si>
  <si>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</si>
  <si>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</si>
  <si>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</si>
  <si>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</si>
  <si>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</si>
  <si>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</si>
  <si>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</si>
  <si>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</si>
  <si>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</si>
  <si>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</si>
  <si>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</si>
  <si>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</si>
  <si>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</si>
  <si>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</si>
  <si>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</si>
  <si>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</si>
  <si>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</si>
  <si>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</si>
  <si>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</si>
  <si>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</si>
  <si>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</si>
  <si>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</si>
  <si>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</si>
  <si>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</si>
  <si>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</si>
  <si>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</si>
  <si>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</si>
  <si>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</si>
  <si>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</si>
  <si>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</si>
  <si>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</si>
  <si>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</si>
  <si>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</si>
  <si>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</si>
  <si>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</si>
  <si>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</si>
  <si>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</si>
  <si>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</si>
  <si>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</si>
  <si>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</si>
  <si>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</si>
  <si>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</si>
  <si>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</si>
  <si>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</si>
  <si>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</si>
  <si>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</si>
  <si>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</si>
  <si>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</si>
  <si>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</si>
  <si>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</si>
  <si>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</si>
  <si>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</si>
  <si>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</si>
  <si>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</si>
  <si>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</si>
  <si>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</si>
  <si>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</si>
  <si>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</si>
  <si>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</si>
  <si>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</si>
  <si>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</si>
  <si>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</si>
  <si>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</si>
  <si>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</si>
  <si>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</si>
  <si>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</si>
  <si>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</si>
  <si>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</si>
  <si>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</si>
  <si>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</si>
  <si>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</si>
  <si>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</si>
  <si>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</si>
  <si>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</si>
  <si>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</si>
  <si>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</si>
  <si>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</si>
  <si>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</si>
  <si>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</si>
  <si>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</si>
  <si>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</si>
  <si>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</si>
  <si>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</si>
  <si>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</si>
  <si>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</si>
  <si>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</si>
  <si>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</si>
  <si>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</si>
  <si>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</si>
  <si>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</si>
  <si>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</si>
  <si>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</si>
  <si>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</si>
  <si>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</si>
  <si>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</si>
  <si>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</si>
  <si>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</si>
  <si>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</si>
  <si>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</si>
  <si>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</si>
  <si>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</si>
  <si>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</si>
  <si>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</si>
  <si>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</si>
  <si>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</si>
  <si>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</si>
  <si>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</si>
  <si>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</si>
  <si>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</si>
  <si>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</si>
  <si>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</si>
  <si>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</si>
  <si>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</si>
  <si>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</si>
  <si>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</si>
  <si>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</si>
  <si>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</si>
  <si>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</si>
  <si>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</si>
  <si>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</si>
  <si>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</si>
  <si>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</si>
  <si>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</si>
  <si>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</si>
  <si>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</si>
  <si>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</si>
  <si>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</si>
  <si>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</si>
  <si>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</si>
  <si>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</si>
  <si>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</si>
  <si>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</si>
  <si>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</si>
  <si>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</si>
  <si>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</si>
  <si>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</si>
  <si>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</si>
  <si>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</si>
  <si>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</si>
  <si>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</si>
  <si>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</si>
  <si>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</si>
  <si>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</si>
  <si>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</si>
  <si>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</si>
  <si>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</si>
  <si>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</si>
  <si>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</si>
  <si>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</si>
  <si>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</si>
  <si>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</si>
  <si>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</si>
  <si>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</si>
  <si>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</si>
  <si>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</si>
  <si>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</si>
  <si>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</si>
  <si>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</si>
  <si>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</si>
  <si>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</si>
  <si>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</si>
  <si>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</si>
  <si>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</si>
  <si>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</si>
  <si>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</si>
  <si>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</si>
  <si>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</si>
  <si>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</si>
  <si>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</si>
  <si>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</si>
  <si>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</si>
  <si>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</si>
  <si>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</si>
  <si>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</si>
  <si>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</si>
  <si>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</si>
  <si>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</si>
  <si>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</si>
  <si>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</si>
  <si>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</si>
  <si>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</si>
  <si>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</si>
  <si>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</si>
  <si>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</si>
  <si>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</si>
  <si>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</si>
  <si>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</si>
  <si>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</si>
  <si>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</si>
  <si>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</si>
  <si>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</si>
  <si>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</si>
  <si>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</si>
  <si>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</si>
  <si>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</si>
  <si>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</si>
  <si>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</si>
  <si>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</si>
  <si>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</si>
  <si>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</si>
  <si>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</si>
  <si>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</si>
  <si>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</si>
  <si>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</si>
  <si>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</si>
  <si>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</si>
  <si>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</si>
  <si>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</si>
  <si>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</si>
  <si>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</si>
  <si>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</si>
  <si>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</si>
  <si>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</si>
  <si>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</si>
  <si>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</si>
  <si>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</si>
  <si>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</si>
  <si>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</si>
  <si>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</si>
  <si>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</si>
  <si>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</si>
  <si>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</si>
  <si>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</si>
  <si>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</si>
  <si>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</si>
  <si>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</si>
  <si>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</si>
  <si>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</si>
  <si>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</si>
  <si>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</si>
  <si>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</si>
  <si>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</si>
  <si>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</si>
  <si>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</si>
  <si>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</si>
  <si>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</si>
  <si>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</si>
  <si>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</si>
  <si>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</si>
  <si>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</si>
  <si>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</si>
  <si>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</si>
  <si>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</si>
  <si>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</si>
  <si>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</si>
  <si>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</si>
  <si>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</si>
  <si>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</si>
  <si>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</si>
  <si>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</si>
  <si>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</si>
  <si>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</si>
  <si>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</si>
  <si>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</si>
  <si>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</si>
  <si>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</si>
  <si>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</si>
  <si>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</si>
  <si>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</si>
  <si>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</si>
  <si>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</si>
  <si>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</si>
  <si>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</si>
  <si>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</si>
  <si>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</si>
  <si>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</si>
  <si>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</si>
  <si>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</si>
  <si>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</si>
  <si>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</si>
  <si>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</si>
  <si>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</si>
  <si>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</si>
  <si>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</si>
  <si>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</si>
  <si>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</si>
  <si>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</si>
  <si>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</si>
  <si>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</si>
  <si>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</si>
  <si>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</si>
  <si>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</si>
  <si>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</si>
  <si>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</si>
  <si>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</si>
  <si>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</si>
  <si>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</si>
  <si>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</si>
  <si>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</si>
  <si>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</si>
  <si>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</si>
  <si>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</si>
  <si>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</si>
  <si>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</si>
  <si>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</si>
  <si>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</si>
  <si>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</si>
  <si>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</si>
  <si>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</si>
  <si>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</si>
  <si>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</si>
  <si>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</si>
  <si>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</si>
  <si>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</si>
  <si>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</si>
  <si>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</si>
  <si>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</si>
  <si>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</si>
  <si>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</si>
  <si>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</si>
  <si>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</si>
  <si>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</si>
  <si>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</si>
  <si>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</si>
  <si>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</si>
  <si>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</si>
  <si>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</si>
  <si>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</si>
  <si>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</si>
  <si>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</si>
  <si>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</si>
  <si>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</si>
  <si>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</si>
  <si>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</si>
  <si>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</si>
  <si>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</si>
  <si>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</si>
  <si>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</si>
  <si>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</si>
  <si>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</si>
  <si>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</si>
  <si>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</si>
  <si>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</si>
  <si>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</si>
  <si>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</si>
  <si>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</si>
  <si>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</si>
  <si>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</si>
  <si>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</si>
  <si>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</si>
  <si>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</si>
  <si>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</si>
  <si>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</si>
  <si>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</si>
  <si>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</si>
  <si>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</si>
  <si>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</si>
  <si>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</si>
  <si>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</si>
  <si>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</si>
  <si>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</si>
  <si>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</si>
  <si>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</si>
  <si>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</si>
  <si>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</si>
  <si>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</si>
  <si>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</si>
  <si>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</si>
  <si>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</si>
  <si>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</si>
  <si>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</si>
  <si>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</si>
  <si>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</si>
  <si>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</si>
  <si>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</si>
  <si>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</si>
  <si>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</si>
  <si>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</si>
  <si>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</si>
  <si>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</si>
  <si>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</si>
  <si>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</si>
  <si>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</si>
  <si>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</si>
  <si>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</si>
  <si>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</si>
  <si>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</si>
  <si>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</si>
  <si>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</si>
  <si>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</si>
  <si>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</si>
  <si>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</si>
  <si>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</si>
  <si>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</si>
  <si>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</si>
  <si>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</si>
  <si>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</si>
  <si>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</si>
  <si>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</si>
  <si>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</si>
  <si>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</si>
  <si>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</si>
  <si>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</si>
  <si>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</si>
  <si>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</si>
  <si>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</si>
  <si>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</si>
  <si>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</si>
  <si>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</si>
  <si>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</si>
  <si>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</si>
  <si>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</si>
  <si>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</si>
  <si>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</si>
  <si>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</si>
  <si>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</si>
  <si>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</si>
  <si>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</si>
  <si>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</si>
  <si>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</si>
  <si>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</si>
  <si>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</si>
  <si>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</si>
  <si>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</si>
  <si>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</si>
  <si>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</si>
  <si>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</si>
  <si>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</si>
  <si>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</si>
  <si>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</si>
  <si>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</si>
  <si>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</si>
  <si>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</si>
  <si>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</si>
  <si>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</si>
  <si>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</si>
  <si>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</si>
  <si>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</si>
  <si>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</si>
  <si>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</si>
  <si>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</si>
  <si>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</si>
  <si>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</si>
  <si>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</si>
  <si>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</si>
  <si>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</si>
  <si>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</si>
  <si>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</si>
  <si>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</si>
  <si>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</si>
  <si>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</si>
  <si>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</si>
  <si>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</si>
  <si>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</si>
  <si>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</si>
  <si>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</si>
  <si>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</si>
  <si>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</si>
  <si>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</si>
  <si>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</si>
  <si>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</si>
  <si>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</si>
  <si>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</si>
  <si>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</si>
  <si>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</si>
  <si>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</si>
  <si>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</si>
  <si>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</si>
  <si>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</si>
  <si>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</si>
  <si>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</si>
  <si>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</si>
  <si>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</si>
  <si>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</si>
  <si>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</si>
  <si>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</si>
  <si>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</si>
  <si>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</si>
  <si>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</si>
  <si>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</si>
  <si>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</si>
  <si>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</si>
  <si>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</si>
  <si>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</si>
  <si>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</si>
  <si>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</si>
  <si>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</si>
  <si>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</si>
  <si>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</si>
  <si>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</si>
  <si>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</si>
  <si>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</si>
  <si>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</si>
  <si>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</si>
  <si>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</si>
  <si>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</si>
  <si>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</si>
  <si>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</si>
  <si>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</si>
  <si>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</si>
  <si>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</si>
  <si>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</si>
  <si>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</si>
  <si>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</si>
  <si>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</si>
  <si>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</si>
  <si>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</si>
  <si>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</si>
  <si>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</si>
  <si>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</si>
  <si>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</si>
  <si>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</si>
  <si>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</si>
  <si>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</si>
  <si>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</si>
  <si>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</si>
  <si>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</si>
  <si>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</si>
  <si>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</si>
  <si>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</si>
  <si>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</si>
  <si>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</si>
  <si>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</si>
  <si>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</si>
  <si>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</si>
  <si>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</si>
  <si>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</si>
  <si>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</si>
  <si>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</si>
  <si>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</si>
  <si>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</si>
  <si>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</si>
  <si>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</si>
  <si>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</si>
  <si>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</si>
  <si>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</si>
  <si>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</si>
  <si>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</si>
  <si>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</si>
  <si>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</si>
  <si>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</si>
  <si>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</si>
  <si>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</si>
  <si>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</si>
  <si>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</si>
  <si>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</si>
  <si>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</si>
  <si>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</si>
  <si>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</si>
  <si>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</si>
  <si>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</si>
  <si>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</si>
  <si>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</si>
  <si>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</si>
  <si>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</si>
  <si>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</si>
  <si>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</si>
  <si>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</si>
  <si>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</si>
  <si>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</si>
  <si>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</si>
  <si>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</si>
  <si>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</si>
  <si>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</si>
  <si>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</si>
  <si>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</si>
  <si>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</si>
  <si>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</si>
  <si>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</si>
  <si>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</si>
  <si>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</si>
  <si>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</si>
  <si>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</si>
  <si>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</si>
  <si>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</si>
  <si>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</si>
  <si>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</si>
  <si>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</si>
  <si>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</si>
  <si>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</si>
  <si>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</si>
  <si>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</si>
  <si>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</si>
  <si>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</si>
  <si>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</si>
  <si>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</si>
  <si>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</si>
  <si>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</si>
  <si>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</si>
  <si>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</si>
  <si>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</si>
  <si>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</si>
  <si>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</si>
  <si>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</si>
  <si>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</si>
  <si>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</si>
  <si>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</si>
  <si>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</si>
  <si>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</si>
  <si>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</si>
  <si>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</si>
  <si>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</si>
  <si>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</si>
  <si>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</si>
  <si>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</si>
  <si>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</si>
  <si>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</si>
  <si>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</si>
  <si>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</si>
  <si>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</si>
  <si>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</si>
  <si>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</si>
  <si>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</si>
  <si>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</si>
  <si>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</si>
  <si>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</si>
  <si>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</si>
  <si>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</si>
  <si>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</si>
  <si>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</si>
  <si>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</si>
  <si>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</si>
  <si>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</si>
  <si>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</si>
  <si>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</si>
  <si>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</si>
  <si>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</si>
  <si>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</si>
  <si>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</si>
  <si>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</si>
  <si>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</si>
  <si>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</si>
  <si>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</si>
  <si>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</si>
  <si>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</si>
  <si>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</si>
  <si>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</si>
  <si>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</si>
  <si>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</si>
  <si>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</si>
  <si>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</si>
  <si>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</si>
  <si>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</si>
  <si>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</si>
  <si>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</si>
  <si>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</si>
  <si>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</si>
  <si>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</si>
  <si>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</si>
  <si>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</si>
  <si>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</si>
  <si>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</si>
  <si>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</si>
  <si>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</si>
  <si>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</si>
  <si>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</si>
  <si>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</si>
  <si>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</si>
  <si>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</si>
  <si>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</si>
  <si>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</si>
  <si>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</si>
  <si>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</si>
  <si>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</si>
  <si>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</si>
  <si>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</si>
  <si>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</si>
  <si>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</si>
  <si>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</si>
  <si>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</si>
  <si>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</si>
  <si>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</si>
  <si>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</si>
  <si>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</si>
  <si>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</si>
  <si>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</si>
  <si>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</si>
  <si>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</si>
  <si>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</si>
  <si>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</si>
  <si>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</si>
  <si>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</si>
  <si>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</si>
  <si>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</si>
  <si>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</si>
  <si>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</si>
  <si>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</si>
  <si>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</si>
  <si>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</si>
  <si>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</si>
  <si>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</si>
  <si>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</si>
  <si>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</si>
  <si>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</si>
  <si>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</si>
  <si>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</si>
  <si>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</si>
  <si>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</si>
  <si>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</si>
  <si>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</si>
  <si>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</si>
  <si>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</si>
  <si>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</si>
  <si>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</si>
  <si>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</si>
  <si>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</si>
  <si>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</si>
  <si>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</si>
  <si>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</si>
  <si>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</si>
  <si>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</si>
  <si>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</si>
  <si>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</si>
  <si>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</si>
  <si>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</si>
  <si>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</si>
  <si>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</si>
  <si>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</si>
  <si>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</si>
  <si>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</si>
  <si>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</si>
  <si>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</si>
  <si>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</si>
  <si>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</si>
  <si>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</si>
  <si>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</si>
  <si>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</si>
  <si>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</si>
  <si>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</si>
  <si>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</si>
  <si>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</si>
  <si>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</si>
  <si>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</si>
  <si>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</si>
  <si>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</si>
  <si>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</si>
  <si>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</si>
  <si>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</si>
  <si>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</si>
  <si>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</si>
  <si>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</si>
  <si>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</si>
  <si>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</si>
  <si>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</si>
  <si>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</si>
  <si>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</si>
  <si>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</si>
  <si>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</si>
  <si>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</si>
  <si>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</si>
  <si>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</si>
  <si>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</si>
  <si>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</si>
  <si>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</si>
  <si>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</si>
  <si>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</si>
  <si>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</si>
  <si>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</si>
  <si>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</si>
  <si>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</si>
  <si>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</si>
  <si>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</si>
  <si>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</si>
  <si>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</si>
  <si>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</si>
  <si>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</si>
  <si>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</si>
  <si>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</si>
  <si>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</si>
  <si>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</si>
  <si>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</si>
  <si>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</si>
  <si>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</si>
  <si>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</si>
  <si>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</si>
  <si>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</si>
  <si>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</si>
  <si>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</si>
  <si>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</si>
  <si>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</si>
  <si>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</si>
  <si>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</si>
  <si>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</si>
  <si>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</si>
  <si>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</si>
  <si>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</si>
  <si>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</si>
  <si>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</si>
  <si>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</si>
  <si>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</si>
  <si>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</si>
  <si>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</si>
  <si>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</si>
  <si>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</si>
  <si>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</si>
  <si>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</si>
  <si>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</si>
  <si>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</si>
  <si>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</si>
  <si>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</si>
  <si>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</si>
  <si>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</si>
  <si>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</si>
  <si>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</si>
  <si>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</si>
  <si>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</si>
  <si>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</si>
  <si>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</si>
  <si>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</si>
  <si>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</si>
  <si>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</si>
  <si>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</si>
  <si>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</si>
  <si>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</si>
  <si>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</si>
  <si>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</si>
  <si>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</si>
  <si>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</si>
  <si>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</si>
  <si>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</si>
  <si>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</si>
  <si>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</si>
  <si>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</si>
  <si>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</si>
  <si>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</si>
  <si>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</si>
  <si>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</si>
  <si>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</si>
  <si>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</si>
  <si>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</si>
  <si>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</si>
  <si>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</si>
  <si>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</si>
  <si>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</si>
  <si>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</si>
  <si>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</si>
  <si>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</si>
  <si>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</si>
  <si>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</si>
  <si>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</si>
  <si>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</si>
  <si>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</si>
  <si>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</si>
  <si>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</si>
  <si>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</si>
  <si>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</si>
  <si>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</si>
  <si>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</si>
  <si>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</si>
  <si>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</si>
  <si>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</si>
  <si>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</si>
  <si>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</si>
  <si>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</si>
  <si>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</si>
  <si>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</si>
  <si>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</si>
  <si>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</si>
  <si>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</si>
  <si>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</si>
  <si>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</si>
  <si>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</si>
  <si>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</si>
  <si>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</si>
  <si>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</si>
  <si>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</si>
  <si>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</si>
  <si>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</si>
  <si>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</si>
  <si>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</si>
  <si>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</si>
  <si>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</si>
  <si>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</si>
  <si>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</si>
  <si>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</si>
  <si>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</si>
  <si>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</si>
  <si>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</si>
  <si>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</si>
  <si>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</si>
  <si>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</si>
  <si>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</si>
  <si>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</si>
  <si>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</si>
  <si>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</si>
  <si>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</si>
  <si>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</si>
  <si>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</si>
  <si>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</si>
  <si>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</si>
  <si>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</si>
  <si>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</si>
  <si>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</si>
  <si>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</si>
  <si>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</si>
  <si>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</si>
  <si>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</si>
  <si>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</si>
  <si>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</si>
  <si>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</si>
  <si>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</si>
  <si>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</si>
  <si>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</si>
  <si>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</si>
  <si>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</si>
  <si>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</si>
  <si>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</si>
  <si>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</si>
  <si>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</si>
  <si>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</si>
  <si>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</si>
  <si>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</si>
  <si>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</si>
  <si>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</si>
  <si>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</si>
  <si>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</si>
  <si>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</si>
  <si>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</si>
  <si>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</si>
  <si>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</si>
  <si>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</si>
  <si>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</si>
  <si>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</si>
  <si>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</si>
  <si>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</si>
  <si>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</si>
  <si>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</si>
  <si>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</si>
  <si>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</si>
  <si>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</si>
  <si>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</si>
  <si>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</si>
  <si>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</si>
  <si>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</si>
  <si>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</si>
  <si>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</si>
  <si>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</si>
  <si>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</si>
  <si>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</si>
  <si>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</si>
  <si>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</si>
  <si>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</si>
  <si>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</si>
  <si>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</si>
  <si>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</si>
  <si>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</si>
  <si>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</si>
  <si>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</si>
  <si>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</si>
  <si>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</si>
  <si>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</si>
  <si>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</si>
  <si>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</si>
  <si>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</si>
  <si>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</si>
  <si>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</si>
  <si>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</si>
  <si>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</si>
  <si>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</si>
  <si>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</si>
  <si>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</si>
  <si>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</si>
  <si>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</si>
  <si>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</si>
  <si>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</si>
  <si>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</si>
  <si>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</si>
  <si>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</si>
  <si>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</si>
  <si>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</si>
  <si>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</si>
  <si>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</si>
  <si>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</si>
  <si>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</si>
  <si>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</si>
  <si>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</si>
  <si>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</si>
  <si>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</si>
  <si>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</si>
  <si>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</si>
  <si>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</si>
  <si>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</si>
  <si>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</si>
  <si>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</si>
  <si>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</si>
  <si>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</si>
  <si>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</si>
  <si>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</si>
  <si>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</si>
  <si>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</si>
  <si>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</si>
  <si>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</si>
  <si>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</si>
  <si>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</si>
  <si>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</si>
  <si>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</si>
  <si>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</si>
  <si>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</si>
  <si>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</si>
  <si>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</si>
  <si>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</si>
  <si>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</si>
  <si>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</si>
  <si>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</si>
  <si>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</si>
  <si>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</si>
  <si>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</si>
  <si>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</si>
  <si>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</si>
  <si>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</si>
  <si>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</si>
  <si>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</si>
  <si>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</si>
  <si>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</si>
  <si>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</si>
  <si>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</si>
  <si>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</si>
  <si>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</si>
  <si>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</si>
  <si>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</si>
  <si>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</si>
  <si>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</si>
  <si>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</si>
  <si>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</si>
  <si>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</si>
  <si>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</si>
  <si>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</si>
  <si>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</si>
  <si>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</si>
  <si>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</si>
  <si>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</si>
  <si>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</si>
  <si>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</si>
  <si>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</si>
  <si>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</si>
  <si>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</si>
  <si>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</si>
  <si>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</si>
  <si>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</si>
  <si>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</si>
  <si>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</si>
  <si>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</si>
  <si>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</si>
  <si>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</si>
  <si>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</si>
  <si>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</si>
  <si>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</si>
  <si>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</si>
  <si>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</si>
  <si>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</si>
  <si>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</si>
  <si>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</si>
  <si>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</si>
  <si>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</si>
  <si>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</si>
  <si>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</si>
  <si>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</si>
  <si>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</si>
  <si>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</si>
  <si>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</si>
  <si>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</si>
  <si>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</si>
  <si>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</si>
  <si>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</si>
  <si>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</si>
  <si>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</si>
  <si>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</si>
  <si>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</si>
  <si>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</si>
  <si>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</si>
  <si>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</si>
  <si>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</si>
  <si>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</si>
  <si>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</si>
  <si>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</si>
  <si>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</si>
  <si>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</si>
  <si>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</si>
  <si>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</si>
  <si>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</si>
  <si>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</si>
  <si>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</si>
  <si>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</si>
  <si>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</si>
  <si>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</si>
  <si>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</si>
  <si>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</si>
  <si>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</si>
  <si>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</si>
  <si>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</si>
  <si>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</si>
  <si>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</si>
  <si>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</si>
  <si>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</si>
  <si>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</si>
  <si>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</si>
  <si>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</si>
  <si>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</si>
  <si>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</si>
  <si>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</si>
  <si>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</si>
  <si>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</si>
  <si>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</si>
  <si>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</si>
  <si>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</si>
  <si>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</si>
  <si>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</si>
  <si>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</si>
  <si>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</si>
  <si>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</si>
  <si>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</si>
  <si>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</si>
  <si>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</si>
  <si>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</si>
  <si>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</si>
  <si>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</si>
  <si>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</si>
  <si>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</si>
  <si>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</si>
  <si>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</si>
  <si>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</si>
  <si>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</si>
  <si>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</si>
  <si>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</si>
  <si>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</si>
  <si>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</si>
  <si>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</si>
  <si>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</si>
  <si>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</si>
  <si>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</si>
  <si>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</si>
  <si>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</si>
  <si>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</si>
  <si>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</si>
  <si>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</si>
  <si>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</si>
  <si>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</si>
  <si>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</si>
  <si>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</si>
  <si>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</si>
  <si>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</si>
  <si>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</si>
  <si>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</si>
  <si>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</si>
  <si>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</si>
  <si>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</si>
  <si>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</si>
  <si>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</si>
  <si>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</si>
  <si>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</si>
  <si>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</si>
  <si>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</si>
  <si>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</si>
  <si>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</si>
  <si>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</si>
  <si>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</si>
  <si>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</si>
  <si>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</si>
  <si>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</si>
  <si>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</si>
  <si>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</si>
  <si>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</si>
  <si>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</si>
  <si>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</si>
  <si>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</si>
  <si>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</si>
  <si>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</si>
  <si>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</si>
  <si>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</si>
  <si>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</si>
  <si>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</si>
  <si>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</si>
  <si>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</si>
  <si>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</si>
  <si>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</si>
  <si>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</si>
  <si>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</si>
  <si>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</si>
  <si>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</si>
  <si>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</si>
  <si>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</si>
  <si>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</si>
  <si>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</si>
  <si>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</si>
  <si>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</si>
  <si>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</si>
  <si>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</si>
  <si>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</si>
  <si>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</si>
  <si>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</si>
  <si>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</si>
  <si>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</si>
  <si>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</si>
  <si>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</si>
  <si>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</si>
  <si>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</si>
  <si>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</si>
  <si>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</si>
  <si>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</si>
  <si>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</si>
  <si>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</si>
  <si>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</si>
  <si>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</si>
  <si>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</si>
  <si>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</si>
  <si>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</si>
  <si>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</si>
  <si>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</si>
  <si>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</si>
  <si>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</si>
  <si>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</si>
  <si>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</si>
  <si>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</si>
  <si>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</si>
  <si>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</si>
  <si>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</si>
  <si>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</si>
  <si>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</si>
  <si>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</si>
  <si>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</si>
  <si>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</si>
  <si>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</si>
  <si>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</si>
  <si>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</si>
  <si>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</si>
  <si>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</si>
  <si>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</si>
  <si>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</si>
  <si>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</si>
  <si>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</si>
  <si>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</si>
  <si>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</si>
  <si>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</si>
  <si>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</si>
  <si>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</si>
  <si>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</si>
  <si>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</si>
  <si>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</si>
  <si>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</si>
  <si>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</si>
  <si>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</si>
  <si>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</si>
  <si>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</si>
  <si>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</si>
  <si>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</si>
  <si>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</si>
  <si>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</si>
  <si>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</si>
  <si>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</si>
  <si>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</si>
  <si>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</si>
  <si>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</si>
  <si>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</si>
  <si>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</si>
  <si>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</si>
  <si>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</si>
  <si>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</si>
  <si>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</si>
  <si>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</si>
  <si>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</si>
  <si>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</si>
  <si>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</si>
  <si>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</si>
  <si>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</si>
  <si>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</si>
  <si>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</si>
  <si>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</si>
  <si>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</si>
  <si>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</si>
  <si>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</si>
  <si>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</si>
  <si>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</si>
  <si>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</si>
  <si>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</si>
  <si>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</si>
  <si>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</si>
  <si>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</si>
  <si>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</si>
  <si>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</si>
  <si>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</si>
  <si>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</si>
  <si>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</si>
  <si>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</si>
  <si>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</si>
  <si>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</si>
  <si>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</si>
  <si>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</si>
  <si>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</si>
  <si>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</si>
  <si>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</si>
  <si>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</si>
  <si>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</si>
  <si>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</si>
  <si>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</si>
  <si>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</si>
  <si>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</si>
  <si>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</si>
  <si>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</si>
  <si>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</si>
  <si>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</si>
  <si>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</si>
  <si>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</si>
  <si>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</si>
  <si>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</si>
  <si>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</si>
  <si>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</si>
  <si>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</si>
  <si>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</si>
  <si>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</si>
  <si>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</si>
  <si>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</si>
  <si>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</si>
  <si>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</si>
  <si>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</si>
  <si>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</si>
  <si>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</si>
  <si>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</si>
  <si>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</si>
  <si>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</si>
  <si>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</si>
  <si>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</si>
  <si>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</si>
  <si>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</si>
  <si>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</si>
  <si>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</si>
  <si>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</si>
  <si>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</si>
  <si>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</si>
  <si>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</si>
  <si>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</si>
  <si>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</si>
  <si>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</si>
  <si>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</si>
  <si>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</si>
  <si>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</si>
  <si>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</si>
  <si>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</si>
  <si>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</si>
  <si>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</si>
  <si>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</si>
  <si>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</si>
  <si>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</si>
  <si>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</si>
  <si>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</si>
  <si>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</si>
  <si>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</si>
  <si>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</si>
  <si>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</si>
  <si>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</si>
  <si>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</si>
  <si>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</si>
  <si>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</si>
  <si>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</si>
  <si>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</si>
  <si>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</si>
  <si>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</si>
  <si>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</si>
  <si>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</si>
  <si>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</si>
  <si>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</si>
  <si>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</si>
  <si>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</si>
  <si>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</si>
  <si>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</si>
  <si>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</si>
  <si>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</si>
  <si>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</si>
  <si>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</si>
  <si>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</si>
  <si>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</si>
  <si>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</si>
  <si>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</si>
  <si>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</si>
  <si>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</si>
  <si>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</si>
  <si>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</si>
  <si>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</si>
  <si>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</si>
  <si>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</si>
  <si>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</si>
  <si>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</si>
  <si>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</si>
  <si>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</si>
  <si>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</si>
  <si>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</si>
  <si>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</si>
  <si>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</si>
  <si>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</si>
  <si>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</si>
  <si>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</si>
  <si>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</si>
  <si>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</si>
  <si>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</si>
  <si>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</si>
  <si>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</si>
  <si>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</si>
  <si>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</si>
  <si>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</si>
  <si>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</si>
  <si>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</si>
  <si>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</si>
  <si>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</si>
  <si>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</si>
  <si>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</si>
  <si>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</si>
  <si>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</si>
  <si>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</si>
  <si>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</si>
  <si>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</si>
  <si>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</si>
  <si>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</si>
  <si>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</si>
  <si>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</si>
  <si>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</si>
  <si>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</si>
  <si>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</si>
  <si>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</si>
  <si>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</si>
  <si>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</si>
  <si>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</si>
  <si>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</si>
  <si>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</si>
  <si>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</si>
  <si>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</si>
  <si>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</si>
  <si>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</si>
  <si>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</si>
  <si>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</si>
  <si>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</si>
  <si>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</si>
  <si>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</si>
  <si>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</si>
  <si>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</si>
  <si>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</si>
  <si>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</si>
  <si>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</si>
  <si>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</si>
  <si>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</si>
  <si>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</si>
  <si>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</si>
  <si>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</si>
  <si>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</si>
  <si>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</si>
  <si>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</si>
  <si>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</si>
  <si>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</si>
  <si>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</si>
  <si>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</si>
  <si>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</si>
  <si>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</si>
  <si>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</si>
  <si>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</si>
  <si>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</si>
  <si>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</si>
  <si>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</si>
  <si>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</si>
  <si>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</si>
  <si>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</si>
  <si>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</si>
  <si>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</si>
  <si>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</si>
  <si>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</si>
  <si>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</si>
  <si>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</si>
  <si>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</si>
  <si>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</si>
  <si>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</si>
  <si>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</si>
  <si>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</si>
  <si>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</si>
  <si>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</si>
  <si>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</si>
  <si>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</si>
  <si>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</si>
  <si>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</si>
  <si>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</si>
  <si>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</si>
  <si>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</si>
  <si>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</si>
  <si>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</si>
  <si>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</si>
  <si>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</si>
  <si>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</si>
  <si>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</si>
  <si>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</si>
  <si>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</si>
  <si>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</si>
  <si>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</si>
  <si>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</si>
  <si>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</si>
  <si>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</si>
  <si>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</si>
  <si>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</si>
  <si>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</si>
  <si>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</si>
  <si>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</si>
  <si>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</si>
  <si>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</si>
  <si>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</si>
  <si>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</si>
  <si>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</si>
  <si>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</si>
  <si>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</si>
  <si>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</si>
  <si>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</si>
  <si>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</si>
  <si>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</si>
  <si>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</si>
  <si>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</si>
  <si>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</si>
  <si>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</si>
  <si>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</si>
  <si>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</si>
  <si>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</si>
  <si>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</si>
  <si>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</si>
  <si>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</si>
  <si>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</si>
  <si>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</si>
  <si>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</si>
  <si>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</si>
  <si>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</si>
  <si>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</si>
  <si>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</si>
  <si>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</si>
  <si>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</si>
  <si>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</si>
  <si>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</si>
  <si>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</si>
  <si>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</si>
  <si>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</si>
  <si>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</si>
  <si>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</si>
  <si>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</si>
  <si>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</si>
  <si>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</si>
  <si>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</si>
  <si>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</si>
  <si>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</si>
  <si>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</si>
  <si>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</si>
  <si>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</si>
  <si>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</si>
  <si>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</si>
  <si>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</si>
  <si>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</si>
  <si>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</si>
  <si>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</si>
  <si>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</si>
  <si>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</si>
  <si>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</si>
  <si>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</si>
  <si>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</si>
  <si>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</si>
  <si>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</si>
  <si>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</si>
  <si>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</si>
  <si>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</si>
  <si>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</si>
  <si>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</si>
  <si>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</si>
  <si>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</si>
  <si>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</si>
  <si>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</si>
  <si>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</si>
  <si>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</si>
  <si>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</si>
  <si>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</si>
  <si>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</si>
  <si>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</si>
  <si>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</si>
  <si>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</si>
  <si>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</si>
  <si>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</si>
  <si>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</si>
  <si>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</si>
  <si>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</si>
  <si>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</si>
  <si>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</si>
  <si>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</si>
  <si>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</si>
  <si>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</si>
  <si>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</si>
  <si>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</si>
  <si>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</si>
  <si>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</si>
  <si>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</si>
  <si>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</si>
  <si>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</si>
  <si>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</si>
  <si>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</si>
  <si>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</si>
  <si>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</si>
  <si>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</si>
  <si>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</si>
  <si>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</si>
  <si>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</si>
  <si>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</si>
  <si>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</si>
  <si>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</si>
  <si>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</si>
  <si>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</si>
  <si>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</si>
  <si>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</si>
  <si>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</si>
  <si>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</si>
  <si>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</si>
  <si>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</si>
  <si>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</si>
  <si>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</si>
  <si>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</si>
  <si>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</si>
  <si>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</si>
  <si>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</si>
  <si>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</si>
  <si>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</si>
  <si>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</si>
  <si>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</si>
  <si>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</si>
  <si>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</si>
  <si>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</si>
  <si>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</si>
  <si>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</si>
  <si>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</si>
  <si>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</si>
  <si>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</si>
  <si>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</si>
  <si>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</si>
  <si>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</si>
  <si>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</si>
  <si>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</si>
  <si>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</si>
  <si>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</si>
  <si>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</si>
  <si>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</si>
  <si>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</si>
  <si>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</si>
  <si>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</si>
  <si>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</si>
  <si>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</si>
  <si>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</si>
  <si>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</si>
  <si>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</si>
  <si>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</si>
  <si>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</si>
  <si>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</si>
  <si>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</si>
  <si>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</si>
  <si>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</si>
  <si>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</si>
  <si>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</si>
  <si>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</si>
  <si>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</si>
  <si>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</si>
  <si>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</si>
  <si>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</si>
  <si>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</si>
  <si>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</si>
  <si>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</si>
  <si>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</si>
  <si>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</si>
  <si>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</si>
  <si>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</si>
  <si>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</si>
  <si>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</si>
  <si>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</si>
  <si>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</si>
  <si>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</si>
  <si>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</si>
  <si>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</si>
  <si>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</si>
  <si>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</si>
  <si>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</si>
  <si>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</si>
  <si>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</si>
  <si>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</si>
  <si>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</si>
  <si>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</si>
  <si>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</si>
  <si>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</si>
  <si>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</si>
  <si>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</si>
  <si>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</si>
  <si>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</si>
  <si>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</si>
  <si>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</si>
  <si>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</si>
  <si>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</si>
  <si>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</si>
  <si>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</si>
  <si>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</si>
  <si>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</si>
  <si>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</si>
  <si>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</si>
  <si>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</si>
  <si>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</si>
  <si>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</si>
  <si>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</si>
  <si>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</si>
  <si>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</si>
  <si>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</si>
  <si>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</si>
  <si>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</si>
  <si>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</si>
  <si>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</si>
  <si>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</si>
  <si>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</si>
  <si>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</si>
  <si>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</si>
  <si>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</si>
  <si>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</si>
  <si>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</si>
  <si>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</si>
  <si>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</si>
  <si>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</si>
  <si>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</si>
  <si>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</si>
  <si>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</si>
  <si>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</si>
  <si>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</si>
  <si>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</si>
  <si>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</si>
  <si>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</si>
  <si>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</si>
  <si>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</si>
  <si>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</si>
  <si>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</si>
  <si>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</si>
  <si>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</si>
  <si>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</si>
  <si>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</si>
  <si>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</si>
  <si>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</si>
  <si>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</si>
  <si>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</si>
  <si>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</si>
  <si>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</si>
  <si>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</si>
  <si>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</si>
  <si>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</si>
  <si>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</si>
  <si>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</si>
  <si>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</si>
  <si>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</si>
  <si>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</si>
  <si>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</si>
  <si>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</si>
  <si>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</si>
  <si>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</si>
  <si>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</si>
  <si>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</si>
  <si>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</si>
  <si>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</si>
  <si>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</si>
  <si>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</si>
  <si>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</si>
  <si>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</si>
  <si>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</si>
  <si>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</si>
  <si>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</si>
  <si>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</si>
  <si>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</si>
  <si>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</si>
  <si>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</si>
  <si>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</si>
  <si>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</si>
  <si>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</si>
  <si>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</si>
  <si>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</si>
  <si>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</si>
  <si>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</si>
  <si>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</si>
  <si>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</si>
  <si>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</si>
  <si>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</si>
  <si>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</si>
  <si>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</si>
  <si>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</si>
  <si>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</si>
  <si>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</si>
  <si>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</si>
  <si>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</si>
  <si>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</si>
  <si>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</si>
  <si>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</si>
  <si>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</si>
  <si>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</si>
  <si>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</si>
  <si>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</si>
  <si>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</si>
  <si>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</si>
  <si>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</si>
  <si>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</si>
  <si>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</si>
  <si>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</si>
  <si>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</si>
  <si>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</si>
  <si>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</si>
  <si>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</si>
  <si>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</si>
  <si>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</si>
  <si>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</si>
  <si>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</si>
  <si>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</si>
  <si>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</si>
  <si>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</si>
  <si>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</si>
  <si>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</si>
  <si>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</si>
  <si>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</si>
  <si>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</si>
  <si>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</si>
  <si>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</si>
  <si>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</si>
  <si>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</si>
  <si>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</si>
  <si>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</si>
  <si>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</si>
  <si>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</si>
  <si>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</si>
  <si>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</si>
  <si>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</si>
  <si>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</si>
  <si>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</si>
  <si>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</si>
  <si>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</si>
  <si>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</si>
  <si>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</si>
  <si>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</si>
  <si>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</si>
  <si>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</si>
  <si>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</si>
  <si>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</si>
  <si>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</si>
  <si>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</si>
  <si>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</si>
  <si>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</si>
  <si>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</si>
  <si>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</si>
  <si>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</si>
  <si>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</si>
  <si>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</si>
  <si>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</si>
  <si>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</si>
  <si>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</si>
  <si>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</si>
  <si>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</si>
  <si>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</si>
  <si>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</si>
  <si>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</si>
  <si>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</si>
  <si>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</si>
  <si>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</si>
  <si>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</si>
  <si>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</si>
  <si>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</si>
  <si>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</si>
  <si>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</si>
  <si>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</si>
  <si>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</si>
  <si>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</si>
  <si>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</si>
  <si>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</si>
  <si>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</si>
  <si>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</si>
  <si>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</si>
  <si>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</si>
  <si>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</si>
  <si>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</si>
  <si>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</si>
  <si>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</si>
  <si>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</si>
  <si>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</si>
  <si>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</si>
  <si>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</si>
  <si>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</si>
  <si>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</si>
  <si>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</si>
  <si>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</si>
  <si>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</si>
  <si>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</si>
  <si>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</si>
  <si>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</si>
  <si>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</si>
  <si>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</si>
  <si>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</si>
  <si>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</si>
  <si>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</si>
  <si>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</si>
  <si>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</si>
  <si>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</si>
  <si>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</si>
  <si>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</si>
  <si>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</si>
  <si>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</si>
  <si>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</si>
  <si>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</si>
  <si>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</si>
  <si>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</si>
  <si>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</si>
  <si>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</si>
  <si>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</si>
  <si>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</si>
  <si>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</si>
  <si>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</si>
  <si>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</si>
  <si>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</si>
  <si>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</si>
  <si>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</si>
  <si>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</si>
  <si>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</si>
  <si>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</si>
  <si>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</si>
  <si>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</si>
  <si>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</si>
  <si>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</si>
  <si>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</si>
  <si>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</si>
  <si>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</si>
  <si>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</si>
  <si>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</si>
  <si>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</si>
  <si>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</si>
  <si>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</si>
  <si>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</si>
  <si>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</si>
  <si>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</si>
  <si>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</si>
  <si>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</si>
  <si>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</si>
  <si>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</si>
  <si>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</si>
  <si>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</si>
  <si>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</si>
  <si>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</si>
  <si>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</si>
  <si>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</si>
  <si>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</si>
  <si>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</si>
  <si>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</si>
  <si>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</si>
  <si>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</si>
  <si>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</si>
  <si>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</si>
  <si>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</si>
  <si>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</si>
  <si>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</si>
  <si>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</si>
  <si>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</si>
  <si>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</si>
  <si>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</si>
  <si>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</si>
  <si>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</si>
  <si>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</si>
  <si>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</si>
  <si>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</si>
  <si>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</si>
  <si>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</si>
  <si>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</si>
  <si>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</si>
  <si>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</si>
  <si>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</si>
  <si>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</si>
  <si>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</si>
  <si>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</si>
  <si>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</si>
  <si>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</si>
  <si>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</si>
  <si>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</si>
  <si>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</si>
  <si>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</si>
  <si>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</si>
  <si>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</si>
  <si>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</si>
  <si>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</si>
  <si>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</si>
  <si>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</si>
  <si>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</si>
  <si>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</si>
  <si>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</si>
  <si>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</si>
  <si>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</si>
  <si>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</si>
  <si>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</si>
  <si>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</si>
  <si>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</si>
  <si>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</si>
  <si>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</si>
  <si>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</si>
  <si>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</si>
  <si>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</si>
  <si>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</si>
  <si>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</si>
  <si>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</si>
  <si>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</si>
  <si>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</si>
  <si>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</si>
  <si>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</si>
  <si>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</si>
  <si>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</si>
  <si>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</si>
  <si>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</si>
  <si>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</si>
  <si>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</si>
  <si>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</si>
  <si>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</si>
  <si>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</si>
  <si>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</si>
  <si>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</si>
  <si>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</si>
  <si>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</si>
  <si>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</si>
  <si>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</si>
  <si>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</si>
  <si>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</si>
  <si>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</si>
  <si>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</si>
  <si>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</si>
  <si>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</si>
  <si>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</si>
  <si>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</si>
  <si>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</si>
  <si>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</si>
  <si>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</si>
  <si>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</si>
  <si>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</si>
  <si>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</si>
  <si>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</si>
  <si>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</si>
  <si>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</si>
  <si>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</si>
  <si>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</si>
  <si>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</si>
  <si>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</si>
  <si>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</si>
  <si>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</si>
  <si>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</si>
  <si>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</si>
  <si>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</si>
  <si>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</si>
  <si>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</si>
  <si>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</si>
  <si>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</si>
  <si>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</si>
  <si>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</si>
  <si>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</si>
  <si>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</si>
  <si>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</si>
  <si>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</si>
  <si>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</si>
  <si>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</si>
  <si>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</si>
  <si>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</si>
  <si>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</si>
  <si>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</si>
  <si>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</si>
  <si>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</si>
  <si>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</si>
  <si>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</si>
  <si>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</si>
  <si>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</si>
  <si>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</si>
  <si>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</si>
  <si>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</si>
  <si>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</si>
  <si>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</si>
  <si>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</si>
  <si>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</si>
  <si>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</si>
  <si>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</si>
  <si>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</si>
  <si>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</si>
  <si>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</si>
  <si>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</si>
  <si>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</si>
  <si>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</si>
  <si>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</si>
  <si>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</si>
  <si>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</si>
  <si>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</si>
  <si>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</si>
  <si>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</si>
  <si>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</si>
  <si>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</si>
  <si>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</si>
  <si>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</si>
  <si>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</si>
  <si>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</si>
  <si>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</si>
  <si>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</si>
  <si>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</si>
  <si>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</si>
  <si>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</si>
  <si>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</si>
  <si>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</si>
  <si>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</si>
  <si>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</si>
  <si>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</si>
  <si>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</si>
  <si>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</si>
  <si>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</si>
  <si>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</si>
  <si>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</si>
  <si>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</si>
  <si>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</si>
  <si>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</si>
  <si>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</si>
  <si>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</si>
  <si>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</si>
  <si>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</si>
  <si>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</si>
  <si>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</si>
  <si>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</si>
  <si>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</si>
  <si>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</si>
  <si>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</si>
  <si>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</si>
  <si>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</si>
  <si>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</si>
  <si>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</si>
  <si>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</si>
  <si>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</si>
  <si>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</si>
  <si>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</si>
  <si>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</si>
  <si>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</si>
  <si>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</si>
  <si>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</si>
  <si>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</si>
  <si>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</si>
  <si>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</si>
  <si>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</si>
  <si>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</si>
  <si>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</si>
  <si>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</si>
  <si>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</si>
  <si>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</si>
  <si>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</si>
  <si>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</si>
  <si>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</si>
  <si>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</si>
  <si>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</si>
  <si>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</si>
  <si>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</si>
  <si>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</si>
  <si>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</si>
  <si>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</si>
  <si>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</si>
  <si>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</si>
  <si>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</si>
  <si>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</si>
  <si>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</si>
  <si>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</si>
  <si>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</si>
  <si>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</si>
  <si>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</si>
  <si>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</si>
  <si>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</si>
  <si>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</si>
  <si>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</si>
  <si>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</si>
  <si>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</si>
  <si>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</si>
  <si>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</si>
  <si>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</si>
  <si>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</si>
  <si>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</si>
  <si>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</si>
  <si>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</si>
  <si>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</si>
  <si>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</si>
  <si>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</si>
  <si>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</si>
  <si>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</si>
  <si>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</si>
  <si>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</si>
  <si>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</si>
  <si>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</si>
  <si>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</si>
  <si>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</si>
  <si>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</si>
  <si>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</si>
  <si>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</si>
  <si>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</si>
  <si>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</si>
  <si>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</si>
  <si>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</si>
  <si>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</si>
  <si>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</si>
  <si>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</si>
  <si>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</si>
  <si>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</si>
  <si>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</si>
  <si>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</si>
  <si>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</si>
  <si>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</si>
  <si>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</si>
  <si>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</si>
  <si>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</si>
  <si>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</si>
  <si>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</si>
  <si>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</si>
  <si>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</si>
  <si>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</si>
  <si>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</si>
  <si>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</si>
  <si>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</si>
  <si>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</si>
  <si>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</si>
  <si>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</si>
  <si>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</si>
  <si>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</si>
  <si>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</si>
  <si>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</si>
  <si>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</si>
  <si>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</si>
  <si>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</si>
  <si>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</si>
  <si>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</si>
  <si>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</si>
  <si>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</si>
  <si>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</si>
  <si>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</si>
  <si>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</si>
  <si>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</si>
  <si>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</si>
  <si>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</si>
  <si>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</si>
  <si>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</si>
  <si>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</si>
  <si>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</si>
  <si>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</si>
  <si>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</si>
  <si>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</si>
  <si>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</si>
  <si>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</si>
  <si>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</si>
  <si>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</si>
  <si>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</si>
  <si>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</si>
  <si>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</si>
  <si>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</si>
  <si>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</si>
  <si>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</si>
  <si>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</si>
  <si>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</si>
  <si>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</si>
  <si>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</si>
  <si>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</si>
  <si>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</si>
  <si>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</si>
  <si>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</si>
  <si>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</si>
  <si>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</si>
  <si>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</si>
  <si>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</si>
  <si>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</si>
  <si>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</si>
  <si>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</si>
  <si>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</si>
  <si>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</si>
  <si>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</si>
  <si>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</si>
  <si>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</si>
  <si>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</si>
  <si>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</si>
  <si>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</si>
  <si>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</si>
  <si>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</si>
  <si>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</si>
  <si>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</si>
  <si>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</si>
  <si>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</si>
  <si>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</si>
  <si>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</si>
  <si>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</si>
  <si>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</si>
  <si>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</si>
  <si>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</si>
  <si>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</si>
  <si>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</si>
  <si>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</si>
  <si>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</si>
  <si>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</si>
  <si>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</si>
  <si>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</si>
  <si>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</si>
  <si>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</si>
  <si>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</si>
  <si>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</si>
  <si>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</si>
  <si>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</si>
  <si>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</si>
  <si>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</si>
  <si>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</si>
  <si>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</si>
  <si>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</si>
  <si>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</si>
  <si>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</si>
  <si>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</si>
  <si>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</si>
  <si>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</si>
  <si>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</si>
  <si>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</si>
  <si>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</si>
  <si>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</si>
  <si>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</si>
  <si>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</si>
  <si>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</si>
  <si>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</si>
  <si>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</si>
  <si>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</si>
  <si>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</si>
  <si>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</si>
  <si>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</si>
  <si>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</si>
  <si>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</si>
  <si>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</si>
  <si>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</si>
  <si>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</si>
  <si>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</si>
  <si>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</si>
  <si>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</si>
  <si>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</si>
  <si>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</si>
  <si>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</si>
  <si>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</si>
  <si>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</si>
  <si>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</si>
  <si>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</si>
  <si>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</si>
  <si>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</si>
  <si>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</si>
  <si>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</si>
  <si>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</si>
  <si>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</si>
  <si>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</si>
  <si>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</si>
  <si>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</si>
  <si>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</si>
  <si>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</si>
  <si>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</si>
  <si>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</si>
  <si>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</si>
  <si>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</si>
  <si>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</si>
  <si>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</si>
  <si>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</si>
  <si>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</si>
  <si>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</si>
  <si>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</si>
  <si>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</si>
  <si>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</si>
  <si>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</si>
  <si>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</si>
  <si>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</si>
  <si>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</si>
  <si>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</si>
  <si>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</si>
  <si>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</si>
  <si>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</si>
  <si>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</si>
  <si>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</si>
  <si>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</si>
  <si>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</si>
  <si>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</si>
  <si>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</si>
  <si>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</si>
  <si>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</si>
  <si>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</si>
  <si>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</si>
  <si>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</si>
  <si>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</si>
  <si>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</si>
  <si>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</si>
  <si>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</si>
  <si>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</si>
  <si>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</si>
  <si>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</si>
  <si>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</si>
  <si>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</si>
  <si>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</si>
  <si>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</si>
  <si>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</si>
  <si>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</si>
  <si>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</si>
  <si>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</si>
  <si>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</si>
  <si>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</si>
  <si>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</si>
  <si>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</si>
  <si>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</si>
  <si>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</si>
  <si>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</si>
  <si>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</si>
  <si>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</si>
  <si>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</si>
  <si>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</si>
  <si>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</si>
  <si>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</si>
  <si>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</si>
  <si>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</si>
  <si>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</si>
  <si>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</si>
  <si>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</si>
  <si>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</si>
  <si>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</si>
  <si>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</si>
  <si>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</si>
  <si>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</si>
  <si>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</si>
  <si>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</si>
  <si>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</si>
  <si>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</si>
  <si>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</si>
  <si>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</si>
  <si>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</si>
  <si>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</si>
  <si>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</si>
  <si>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</si>
  <si>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</si>
  <si>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</si>
  <si>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</si>
  <si>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</si>
  <si>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</si>
  <si>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</si>
  <si>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</si>
  <si>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</si>
  <si>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</si>
  <si>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</si>
  <si>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</si>
  <si>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</si>
  <si>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</si>
  <si>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</si>
  <si>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</si>
  <si>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</si>
  <si>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</si>
  <si>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</si>
  <si>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</si>
  <si>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</si>
  <si>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</si>
  <si>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</si>
  <si>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</si>
  <si>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</si>
  <si>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</si>
  <si>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</si>
  <si>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</si>
  <si>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</si>
  <si>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</si>
  <si>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</si>
  <si>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</si>
  <si>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</si>
  <si>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</si>
  <si>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</si>
  <si>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</si>
  <si>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</si>
  <si>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</si>
  <si>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</si>
  <si>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</si>
  <si>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</si>
  <si>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</si>
  <si>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</si>
  <si>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</si>
  <si>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</si>
  <si>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</si>
  <si>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</si>
  <si>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</si>
  <si>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</si>
  <si>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</si>
  <si>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</si>
  <si>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</si>
  <si>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</si>
  <si>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</si>
  <si>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</si>
  <si>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</si>
  <si>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</si>
  <si>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</si>
  <si>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</si>
  <si>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</si>
  <si>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</si>
  <si>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</si>
  <si>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</si>
  <si>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</si>
  <si>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</si>
  <si>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</si>
  <si>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</si>
  <si>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</si>
  <si>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</si>
  <si>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</si>
  <si>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</si>
  <si>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</si>
  <si>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</si>
  <si>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</si>
  <si>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</si>
  <si>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</si>
  <si>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</si>
  <si>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</si>
  <si>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</si>
  <si>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</si>
  <si>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</si>
  <si>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</si>
  <si>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</si>
  <si>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</si>
  <si>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</si>
  <si>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</si>
  <si>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</si>
  <si>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</si>
  <si>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</si>
  <si>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</si>
  <si>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</si>
  <si>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</si>
  <si>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</si>
  <si>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</si>
  <si>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</si>
  <si>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</si>
  <si>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</si>
  <si>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</si>
  <si>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</si>
  <si>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</si>
  <si>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</si>
  <si>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</si>
  <si>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</si>
  <si>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</si>
  <si>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</si>
  <si>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</si>
  <si>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</si>
  <si>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</si>
  <si>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</si>
  <si>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</si>
  <si>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</si>
  <si>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</si>
  <si>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</si>
  <si>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</si>
  <si>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</si>
  <si>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</si>
  <si>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</si>
  <si>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</si>
  <si>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</si>
  <si>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</si>
  <si>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</si>
  <si>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</si>
  <si>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</si>
  <si>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</si>
  <si>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</si>
  <si>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</si>
  <si>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</si>
  <si>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</si>
  <si>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</si>
  <si>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</si>
  <si>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</si>
  <si>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</si>
  <si>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</si>
  <si>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</si>
  <si>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</si>
  <si>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</si>
  <si>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</si>
  <si>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</si>
  <si>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</si>
  <si>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</si>
  <si>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</si>
  <si>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</si>
  <si>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</si>
  <si>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</si>
  <si>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</si>
  <si>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</si>
  <si>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</si>
  <si>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</si>
  <si>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</si>
  <si>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</si>
  <si>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</si>
  <si>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</si>
  <si>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</si>
  <si>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</si>
  <si>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</si>
  <si>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</si>
  <si>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</si>
  <si>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</si>
  <si>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</si>
  <si>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</si>
  <si>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</si>
  <si>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</si>
  <si>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</si>
  <si>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</si>
  <si>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</si>
  <si>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</si>
  <si>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</si>
  <si>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</si>
  <si>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</si>
  <si>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</si>
  <si>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</si>
  <si>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</si>
  <si>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</si>
  <si>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</si>
  <si>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</si>
  <si>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</si>
  <si>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</si>
  <si>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</si>
  <si>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</si>
  <si>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</si>
  <si>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</si>
  <si>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</si>
  <si>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</si>
  <si>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</si>
  <si>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</si>
  <si>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</si>
  <si>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</si>
  <si>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</si>
  <si>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</si>
  <si>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</si>
  <si>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</si>
  <si>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</si>
  <si>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</si>
  <si>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</si>
  <si>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</si>
  <si>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</si>
  <si>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</si>
  <si>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</si>
  <si>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</si>
  <si>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</si>
  <si>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</si>
  <si>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</si>
  <si>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</si>
  <si>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</si>
  <si>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</si>
  <si>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</si>
  <si>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</si>
  <si>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</si>
  <si>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</si>
  <si>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</si>
  <si>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</si>
  <si>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</si>
  <si>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</si>
  <si>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</si>
  <si>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</si>
  <si>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</si>
  <si>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</si>
  <si>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</si>
  <si>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</si>
  <si>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</si>
  <si>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</si>
  <si>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</si>
  <si>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</si>
  <si>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</si>
  <si>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</si>
  <si>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</si>
  <si>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</si>
  <si>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</si>
  <si>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</si>
  <si>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</si>
  <si>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</si>
  <si>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</si>
  <si>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</si>
  <si>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</si>
  <si>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</si>
  <si>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</si>
  <si>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</si>
  <si>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</si>
  <si>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</si>
  <si>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</si>
  <si>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</si>
  <si>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</si>
  <si>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</si>
  <si>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</si>
  <si>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</si>
  <si>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</si>
  <si>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</si>
  <si>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</si>
  <si>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</si>
  <si>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</si>
  <si>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</si>
  <si>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</si>
  <si>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</si>
  <si>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</si>
  <si>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</si>
  <si>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</si>
  <si>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</si>
  <si>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</si>
  <si>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</si>
  <si>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</si>
  <si>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</si>
  <si>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</si>
  <si>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</si>
  <si>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</si>
  <si>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</si>
  <si>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</si>
  <si>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</si>
  <si>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</si>
  <si>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</si>
  <si>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</si>
  <si>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</si>
  <si>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</si>
  <si>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</si>
  <si>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</si>
  <si>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</si>
  <si>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</si>
  <si>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</si>
  <si>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</si>
  <si>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</si>
  <si>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</si>
  <si>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</si>
  <si>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</si>
  <si>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</si>
  <si>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</si>
  <si>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</si>
  <si>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</si>
  <si>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</si>
  <si>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</si>
  <si>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</si>
  <si>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</si>
  <si>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</si>
  <si>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</si>
  <si>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</si>
  <si>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</si>
  <si>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</si>
  <si>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</si>
  <si>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</si>
  <si>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</si>
  <si>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</si>
  <si>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</si>
  <si>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</si>
  <si>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</si>
  <si>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</si>
  <si>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</si>
  <si>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</si>
  <si>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</si>
  <si>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</si>
  <si>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</si>
  <si>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</si>
  <si>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</si>
  <si>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</si>
  <si>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</si>
  <si>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</si>
  <si>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</si>
  <si>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</si>
  <si>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</si>
  <si>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</si>
  <si>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</si>
  <si>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</si>
  <si>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</si>
  <si>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</si>
  <si>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</si>
  <si>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</si>
  <si>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</si>
  <si>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</si>
  <si>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</si>
  <si>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</si>
  <si>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</si>
  <si>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</si>
  <si>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</si>
  <si>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</si>
  <si>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</si>
  <si>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</si>
  <si>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</si>
  <si>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</si>
  <si>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</si>
  <si>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</si>
  <si>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</si>
  <si>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</si>
  <si>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</si>
  <si>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</si>
  <si>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</si>
  <si>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</si>
  <si>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</si>
  <si>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</si>
  <si>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</si>
  <si>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</si>
  <si>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</si>
  <si>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</si>
  <si>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</si>
  <si>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</si>
  <si>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</si>
  <si>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</si>
  <si>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</si>
  <si>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</si>
  <si>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</si>
  <si>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</si>
  <si>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</si>
  <si>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</si>
  <si>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</si>
  <si>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</si>
  <si>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</si>
  <si>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</si>
  <si>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</si>
  <si>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</si>
  <si>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</si>
  <si>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</si>
  <si>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</si>
  <si>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</si>
  <si>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</si>
  <si>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</si>
  <si>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</si>
  <si>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</si>
  <si>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</si>
  <si>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</si>
  <si>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</si>
  <si>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</si>
  <si>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</si>
  <si>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</si>
  <si>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</si>
  <si>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</si>
  <si>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</si>
  <si>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</si>
  <si>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</si>
  <si>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</si>
  <si>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</si>
  <si>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</si>
  <si>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</si>
  <si>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</si>
  <si>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</si>
  <si>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</si>
  <si>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</si>
  <si>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</si>
  <si>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</si>
  <si>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</si>
  <si>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</si>
  <si>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</si>
  <si>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</si>
  <si>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</si>
  <si>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</si>
  <si>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</si>
  <si>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</si>
  <si>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</si>
  <si>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</si>
  <si>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</si>
  <si>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</si>
  <si>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</si>
  <si>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</si>
  <si>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</si>
  <si>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</si>
  <si>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</si>
  <si>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</si>
  <si>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</si>
  <si>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</si>
  <si>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</si>
  <si>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</si>
  <si>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</si>
  <si>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</si>
  <si>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</si>
  <si>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</si>
  <si>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</si>
  <si>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</si>
  <si>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</si>
  <si>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</si>
  <si>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</si>
  <si>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</si>
  <si>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</si>
  <si>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</si>
  <si>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</si>
  <si>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</si>
  <si>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</si>
  <si>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</si>
  <si>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</si>
  <si>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</si>
  <si>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</si>
  <si>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</si>
  <si>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</si>
  <si>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</si>
  <si>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</si>
  <si>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</si>
  <si>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</si>
  <si>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</si>
  <si>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</si>
  <si>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</si>
  <si>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</si>
  <si>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</si>
  <si>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</si>
  <si>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</si>
  <si>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</si>
  <si>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</si>
  <si>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</si>
  <si>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</si>
  <si>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</si>
  <si>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</si>
  <si>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</si>
  <si>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</si>
  <si>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</si>
  <si>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</si>
  <si>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</si>
  <si>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</si>
  <si>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</si>
  <si>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</si>
  <si>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</si>
  <si>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</si>
  <si>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</si>
  <si>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</si>
  <si>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</si>
  <si>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</si>
  <si>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</si>
  <si>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</si>
  <si>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</si>
  <si>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</si>
  <si>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</si>
  <si>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</si>
  <si>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</si>
  <si>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</si>
  <si>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</si>
  <si>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</si>
  <si>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</si>
  <si>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</si>
  <si>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</si>
  <si>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</si>
  <si>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</si>
  <si>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</si>
  <si>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</si>
  <si>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</si>
  <si>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</si>
  <si>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</si>
  <si>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</si>
  <si>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</si>
  <si>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</si>
  <si>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</si>
  <si>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</si>
  <si>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</si>
  <si>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</si>
  <si>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</si>
  <si>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</si>
  <si>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</si>
  <si>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</si>
  <si>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</si>
  <si>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</si>
  <si>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</si>
  <si>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</si>
  <si>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</si>
  <si>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</si>
  <si>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</si>
  <si>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</si>
  <si>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</si>
  <si>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</si>
  <si>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</si>
  <si>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</si>
  <si>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</si>
  <si>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</si>
  <si>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</si>
  <si>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</si>
  <si>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</si>
  <si>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</si>
  <si>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</si>
  <si>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</si>
  <si>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</si>
  <si>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</si>
  <si>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</si>
  <si>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</si>
  <si>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</si>
  <si>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</si>
  <si>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</si>
  <si>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</si>
  <si>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</si>
  <si>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</si>
  <si>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</si>
  <si>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</si>
  <si>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</si>
  <si>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</si>
  <si>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</si>
  <si>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</si>
  <si>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</si>
  <si>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</si>
  <si>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</si>
  <si>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</si>
  <si>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</si>
  <si>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</si>
  <si>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</si>
  <si>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</si>
  <si>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</si>
  <si>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</si>
  <si>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</si>
  <si>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</si>
  <si>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</si>
  <si>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</si>
  <si>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</si>
  <si>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</si>
  <si>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</si>
  <si>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</si>
  <si>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</si>
  <si>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</si>
  <si>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</si>
  <si>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</si>
  <si>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</si>
  <si>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</si>
  <si>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</si>
  <si>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</si>
  <si>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</si>
  <si>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</si>
  <si>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</si>
  <si>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</si>
  <si>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</si>
  <si>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</si>
  <si>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</si>
  <si>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</si>
  <si>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</si>
  <si>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</si>
  <si>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</si>
  <si>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</si>
  <si>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</si>
  <si>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</si>
  <si>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</si>
  <si>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</si>
  <si>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</si>
  <si>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</si>
  <si>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</si>
  <si>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</si>
  <si>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</si>
  <si>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</si>
  <si>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</si>
  <si>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</si>
  <si>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</si>
  <si>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</si>
  <si>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</si>
  <si>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</si>
  <si>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</si>
  <si>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</si>
  <si>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</si>
  <si>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</si>
  <si>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</si>
  <si>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</si>
  <si>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</si>
  <si>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</si>
  <si>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</si>
  <si>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</si>
  <si>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</si>
  <si>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</si>
  <si>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</si>
  <si>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</si>
  <si>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</si>
  <si>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</si>
  <si>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</si>
  <si>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</si>
  <si>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</si>
  <si>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</si>
  <si>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</si>
  <si>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</si>
  <si>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</si>
  <si>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</si>
  <si>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</si>
  <si>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</si>
  <si>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</si>
  <si>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</si>
  <si>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</si>
  <si>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</si>
  <si>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</si>
  <si>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</si>
  <si>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</si>
  <si>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</si>
  <si>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</si>
  <si>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</si>
  <si>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</si>
  <si>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</si>
  <si>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</si>
  <si>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</si>
  <si>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</si>
  <si>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</si>
  <si>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</si>
  <si>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</si>
  <si>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</si>
  <si>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</si>
  <si>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</si>
  <si>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</si>
  <si>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</si>
  <si>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</si>
  <si>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</si>
  <si>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</si>
  <si>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</si>
  <si>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</si>
  <si>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</si>
  <si>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</si>
  <si>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</si>
  <si>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</si>
  <si>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</si>
  <si>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</si>
  <si>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</si>
  <si>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</si>
  <si>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</si>
  <si>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</si>
  <si>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</si>
  <si>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</si>
  <si>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</si>
  <si>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</si>
  <si>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</si>
  <si>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</si>
  <si>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</si>
  <si>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</si>
  <si>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</si>
  <si>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</si>
  <si>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</si>
  <si>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</si>
  <si>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</si>
  <si>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</si>
  <si>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</si>
  <si>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</si>
  <si>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</si>
  <si>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</si>
  <si>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</si>
  <si>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</si>
  <si>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</si>
  <si>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</si>
  <si>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</si>
  <si>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</si>
  <si>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</si>
  <si>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</si>
  <si>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</si>
  <si>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</si>
  <si>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</si>
  <si>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</si>
  <si>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</si>
  <si>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</si>
  <si>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</si>
  <si>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</si>
  <si>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</si>
  <si>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</si>
  <si>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</si>
  <si>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</si>
  <si>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</si>
  <si>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</si>
  <si>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</si>
  <si>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</si>
  <si>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</si>
  <si>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</si>
  <si>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</si>
  <si>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</si>
  <si>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</si>
  <si>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</si>
  <si>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</si>
  <si>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</si>
  <si>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</si>
  <si>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</si>
  <si>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</si>
  <si>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</si>
  <si>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</si>
  <si>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</si>
  <si>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</si>
  <si>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</si>
  <si>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</si>
  <si>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</si>
  <si>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</si>
  <si>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</si>
  <si>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</si>
  <si>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</si>
  <si>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</si>
  <si>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</si>
  <si>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</si>
  <si>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</si>
  <si>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</si>
  <si>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</si>
  <si>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</si>
  <si>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</si>
  <si>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</si>
  <si>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</si>
  <si>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</si>
  <si>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</si>
  <si>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</si>
  <si>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</si>
  <si>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</si>
  <si>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</si>
  <si>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</si>
  <si>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</si>
  <si>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</si>
  <si>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</si>
  <si>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</si>
  <si>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</si>
  <si>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</si>
  <si>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</si>
  <si>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</si>
  <si>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</si>
  <si>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</si>
  <si>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</si>
  <si>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</si>
  <si>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</si>
  <si>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</si>
  <si>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</si>
  <si>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</si>
  <si>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</si>
  <si>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</si>
  <si>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</si>
  <si>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</si>
  <si>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</si>
  <si>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</si>
  <si>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</si>
  <si>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</si>
  <si>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</si>
  <si>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</si>
  <si>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</si>
  <si>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</si>
  <si>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</si>
  <si>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</si>
  <si>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</si>
  <si>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</si>
  <si>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</si>
  <si>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</si>
  <si>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</si>
  <si>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</si>
  <si>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</si>
  <si>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</si>
  <si>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</si>
  <si>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</si>
  <si>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</si>
  <si>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</si>
  <si>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</si>
  <si>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</si>
  <si>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</si>
  <si>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</si>
  <si>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</si>
  <si>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</si>
  <si>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</si>
  <si>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</si>
  <si>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</si>
  <si>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</si>
  <si>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</si>
  <si>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</si>
  <si>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</si>
  <si>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</si>
  <si>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</si>
  <si>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</si>
  <si>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</si>
  <si>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</si>
  <si>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</si>
  <si>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</si>
  <si>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</si>
  <si>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</si>
  <si>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</si>
  <si>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</si>
  <si>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</si>
  <si>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</si>
  <si>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</si>
  <si>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</si>
  <si>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</si>
  <si>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</si>
  <si>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</si>
  <si>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</si>
  <si>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</si>
  <si>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</si>
  <si>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</si>
  <si>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</si>
  <si>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</si>
  <si>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</si>
  <si>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</si>
  <si>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</si>
  <si>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</si>
  <si>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</si>
  <si>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</si>
  <si>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</si>
  <si>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</si>
  <si>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</si>
  <si>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</si>
  <si>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</si>
  <si>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</si>
  <si>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</si>
  <si>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</si>
  <si>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</si>
  <si>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</si>
  <si>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</si>
  <si>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</si>
  <si>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</si>
  <si>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</si>
  <si>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</si>
  <si>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</si>
  <si>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</si>
  <si>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</si>
  <si>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</si>
  <si>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</si>
  <si>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</si>
  <si>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</si>
  <si>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</si>
  <si>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</si>
  <si>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</si>
  <si>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</si>
  <si>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</si>
  <si>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</si>
  <si>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</si>
  <si>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</si>
  <si>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</si>
  <si>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</si>
  <si>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</si>
  <si>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</si>
  <si>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</si>
  <si>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</si>
  <si>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</si>
  <si>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</si>
  <si>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</si>
  <si>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</si>
  <si>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</si>
  <si>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</si>
  <si>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</si>
  <si>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</si>
  <si>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</si>
  <si>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</si>
  <si>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</si>
  <si>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</si>
  <si>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</si>
  <si>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</si>
  <si>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</si>
  <si>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</si>
  <si>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</si>
  <si>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</si>
  <si>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</si>
  <si>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</si>
  <si>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</si>
  <si>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</si>
  <si>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</si>
  <si>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</si>
  <si>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</si>
  <si>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</si>
  <si>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</si>
  <si>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</si>
  <si>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</si>
  <si>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</si>
  <si>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</si>
  <si>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</si>
  <si>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</si>
  <si>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</si>
  <si>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</si>
  <si>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</si>
  <si>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</si>
  <si>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</si>
  <si>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</si>
  <si>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</si>
  <si>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</si>
  <si>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</si>
  <si>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</si>
  <si>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</si>
  <si>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</si>
  <si>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</si>
  <si>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</si>
  <si>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</si>
  <si>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</si>
  <si>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</si>
  <si>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</si>
  <si>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</si>
  <si>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</si>
  <si>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</si>
  <si>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</si>
  <si>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</si>
  <si>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</si>
  <si>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</si>
  <si>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</si>
  <si>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</si>
  <si>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</si>
  <si>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</si>
  <si>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</si>
  <si>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</si>
  <si>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</si>
  <si>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</si>
  <si>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</si>
  <si>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</si>
  <si>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</si>
  <si>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</si>
  <si>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</si>
  <si>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</si>
  <si>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</si>
  <si>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</si>
  <si>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</si>
  <si>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</si>
  <si>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</si>
  <si>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</si>
  <si>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</si>
  <si>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</si>
  <si>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</si>
  <si>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</si>
  <si>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</si>
  <si>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</si>
  <si>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</si>
  <si>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</si>
  <si>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</si>
  <si>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</si>
  <si>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</si>
  <si>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</si>
  <si>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</si>
  <si>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</si>
  <si>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</si>
  <si>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</si>
  <si>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</si>
  <si>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</si>
  <si>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</si>
  <si>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</si>
  <si>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</si>
  <si>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</si>
  <si>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</si>
  <si>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</si>
  <si>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</si>
  <si>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</si>
  <si>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</si>
  <si>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</si>
  <si>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</si>
  <si>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</si>
  <si>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</si>
  <si>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</si>
  <si>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</si>
  <si>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</si>
  <si>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</si>
  <si>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</si>
  <si>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</si>
  <si>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</si>
  <si>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</si>
  <si>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</si>
  <si>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</si>
  <si>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</si>
  <si>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</si>
  <si>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</si>
  <si>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</si>
  <si>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</si>
  <si>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</si>
  <si>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</si>
  <si>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</si>
  <si>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</si>
  <si>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</si>
  <si>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</si>
  <si>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</si>
  <si>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</si>
  <si>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</si>
  <si>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</si>
  <si>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</si>
  <si>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</si>
  <si>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</si>
  <si>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</si>
  <si>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</si>
  <si>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</si>
  <si>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</si>
  <si>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</si>
  <si>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</si>
  <si>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</si>
  <si>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</si>
  <si>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</si>
  <si>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</si>
  <si>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</si>
  <si>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</si>
  <si>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</si>
  <si>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</si>
  <si>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</si>
  <si>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</si>
  <si>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</si>
  <si>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</si>
  <si>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</si>
  <si>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</si>
  <si>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</si>
  <si>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</si>
  <si>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</si>
  <si>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</si>
  <si>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</si>
  <si>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</si>
  <si>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</si>
  <si>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</si>
  <si>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</si>
  <si>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</si>
  <si>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</si>
  <si>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</si>
  <si>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</si>
  <si>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</si>
  <si>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</si>
  <si>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</si>
  <si>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</si>
  <si>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</si>
  <si>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</si>
  <si>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</si>
  <si>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</si>
  <si>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</si>
  <si>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</si>
  <si>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</si>
  <si>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</si>
  <si>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</si>
  <si>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</si>
  <si>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</si>
  <si>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</si>
  <si>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</si>
  <si>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</si>
  <si>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</si>
  <si>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</si>
  <si>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</si>
  <si>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</si>
  <si>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</si>
  <si>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</si>
  <si>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</si>
  <si>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</si>
  <si>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</si>
  <si>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</si>
  <si>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</si>
  <si>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</si>
  <si>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</si>
  <si>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</si>
  <si>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</si>
  <si>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</si>
  <si>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</si>
  <si>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</si>
  <si>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</si>
  <si>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</si>
  <si>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</si>
  <si>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</si>
  <si>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</si>
  <si>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</si>
  <si>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</si>
  <si>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</si>
  <si>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</si>
  <si>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</si>
  <si>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</si>
  <si>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</si>
  <si>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</si>
  <si>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</si>
  <si>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</si>
  <si>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</si>
  <si>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</si>
  <si>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</si>
  <si>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</si>
  <si>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</si>
  <si>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</si>
  <si>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</si>
  <si>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</si>
  <si>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</si>
  <si>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</si>
  <si>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</si>
  <si>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</si>
  <si>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</si>
  <si>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</si>
  <si>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</si>
  <si>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</si>
  <si>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</si>
  <si>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</si>
  <si>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</si>
  <si>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</si>
  <si>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</si>
  <si>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</si>
  <si>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</si>
  <si>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</si>
  <si>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</si>
  <si>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</si>
  <si>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</si>
  <si>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</si>
  <si>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</si>
  <si>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</si>
  <si>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</si>
  <si>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</si>
  <si>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</si>
  <si>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</si>
  <si>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</si>
  <si>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</si>
  <si>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</si>
  <si>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</si>
  <si>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</si>
  <si>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</si>
  <si>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</si>
  <si>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</si>
  <si>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</si>
  <si>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</si>
  <si>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</si>
  <si>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</si>
  <si>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</si>
  <si>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</si>
  <si>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</si>
  <si>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</si>
  <si>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</si>
  <si>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</si>
  <si>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</si>
  <si>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</si>
  <si>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</si>
  <si>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</si>
  <si>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</si>
  <si>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</si>
  <si>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</si>
  <si>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</si>
  <si>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</si>
  <si>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</si>
  <si>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</si>
  <si>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</si>
  <si>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</si>
  <si>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</si>
  <si>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</si>
  <si>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</si>
  <si>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</si>
  <si>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</si>
  <si>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</si>
  <si>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</si>
  <si>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</si>
  <si>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</si>
  <si>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</si>
  <si>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</si>
  <si>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</si>
  <si>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</si>
  <si>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</si>
  <si>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</si>
  <si>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</si>
  <si>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</si>
  <si>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</si>
  <si>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</si>
  <si>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</si>
  <si>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</si>
  <si>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</si>
  <si>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</si>
  <si>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</si>
  <si>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</si>
  <si>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</si>
  <si>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</si>
  <si>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</si>
  <si>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</si>
  <si>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</si>
  <si>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</si>
  <si>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</si>
  <si>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</si>
  <si>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</si>
  <si>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</si>
  <si>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</si>
  <si>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</si>
  <si>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</si>
  <si>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</si>
  <si>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</si>
  <si>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</si>
  <si>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</si>
  <si>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</si>
  <si>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</si>
  <si>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</si>
  <si>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</si>
  <si>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</si>
  <si>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</si>
  <si>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</si>
  <si>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</si>
  <si>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</si>
  <si>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</si>
  <si>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</si>
  <si>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</si>
  <si>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</si>
  <si>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</si>
  <si>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</si>
  <si>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</si>
  <si>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</si>
  <si>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</si>
  <si>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</si>
  <si>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</si>
  <si>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</si>
  <si>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</si>
  <si>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</si>
  <si>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</si>
  <si>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</si>
  <si>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</si>
  <si>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</si>
  <si>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</si>
  <si>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</si>
  <si>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</si>
  <si>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</si>
  <si>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</si>
  <si>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</si>
  <si>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</si>
  <si>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</si>
  <si>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</si>
  <si>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</si>
  <si>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</si>
  <si>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</si>
  <si>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</si>
  <si>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</si>
  <si>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</si>
  <si>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</si>
  <si>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</si>
  <si>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</si>
  <si>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</si>
  <si>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</si>
  <si>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</si>
  <si>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</si>
  <si>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</si>
  <si>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</si>
  <si>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</si>
  <si>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</si>
  <si>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</si>
  <si>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</si>
  <si>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</si>
  <si>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</si>
  <si>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</si>
  <si>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</si>
  <si>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</si>
  <si>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</si>
  <si>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</si>
  <si>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</si>
  <si>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</si>
  <si>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</si>
  <si>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</si>
  <si>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</si>
  <si>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</si>
  <si>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</si>
  <si>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</si>
  <si>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</si>
  <si>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</si>
  <si>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</si>
  <si>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</si>
  <si>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</si>
  <si>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</si>
  <si>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</si>
  <si>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</si>
  <si>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</si>
  <si>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</si>
  <si>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</si>
  <si>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</si>
  <si>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</si>
  <si>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</si>
  <si>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</si>
  <si>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</si>
  <si>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</si>
  <si>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</si>
  <si>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</si>
  <si>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</si>
  <si>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</si>
  <si>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</si>
  <si>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</si>
  <si>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</si>
  <si>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</si>
  <si>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</si>
  <si>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</si>
  <si>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</si>
  <si>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</si>
  <si>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</si>
  <si>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</si>
  <si>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</si>
  <si>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</si>
  <si>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</si>
  <si>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</si>
  <si>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</si>
  <si>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</si>
  <si>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</si>
  <si>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</si>
  <si>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</si>
  <si>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</si>
  <si>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</si>
  <si>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</si>
  <si>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</si>
  <si>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</si>
  <si>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</si>
  <si>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</si>
  <si>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</si>
  <si>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</si>
  <si>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</si>
  <si>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</si>
  <si>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</si>
  <si>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</si>
  <si>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</si>
  <si>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</si>
  <si>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</si>
  <si>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</si>
  <si>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</si>
  <si>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</si>
  <si>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</si>
  <si>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</si>
  <si>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</si>
  <si>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</si>
  <si>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</si>
  <si>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</si>
  <si>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</si>
  <si>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</si>
  <si>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</si>
  <si>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</si>
  <si>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</si>
  <si>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</si>
  <si>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</si>
  <si>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</si>
  <si>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</si>
  <si>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</si>
  <si>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</si>
  <si>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</si>
  <si>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</si>
  <si>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</si>
  <si>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</si>
  <si>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</si>
  <si>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</si>
  <si>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</si>
  <si>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</si>
  <si>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</si>
  <si>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</si>
  <si>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</si>
  <si>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</si>
  <si>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</si>
  <si>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</si>
  <si>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</si>
  <si>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</si>
  <si>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</si>
  <si>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</si>
  <si>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</si>
  <si>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</si>
  <si>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</si>
  <si>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</si>
  <si>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</si>
  <si>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</si>
  <si>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</si>
  <si>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</si>
  <si>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</si>
  <si>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</si>
  <si>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</si>
  <si>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</si>
  <si>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</si>
  <si>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</si>
  <si>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</si>
  <si>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</si>
  <si>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</si>
  <si>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</si>
  <si>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</si>
  <si>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</si>
  <si>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</si>
  <si>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</si>
  <si>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</si>
  <si>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</si>
  <si>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</si>
  <si>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</si>
  <si>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</si>
  <si>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</si>
  <si>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</si>
  <si>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</si>
  <si>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</si>
  <si>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</si>
  <si>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</si>
  <si>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</si>
  <si>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</si>
  <si>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</si>
  <si>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</si>
  <si>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</si>
  <si>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</si>
  <si>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</si>
  <si>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</si>
  <si>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</si>
  <si>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</si>
  <si>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</si>
  <si>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</si>
  <si>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</si>
  <si>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</si>
  <si>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</si>
  <si>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</si>
  <si>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</si>
  <si>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</si>
  <si>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</si>
  <si>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</si>
  <si>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</si>
  <si>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</si>
  <si>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</si>
  <si>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</si>
  <si>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</si>
  <si>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</si>
  <si>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</si>
  <si>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</si>
  <si>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</si>
  <si>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</si>
  <si>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</si>
  <si>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</si>
  <si>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</si>
  <si>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</si>
  <si>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</si>
  <si>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</si>
  <si>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</si>
  <si>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</si>
  <si>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</si>
  <si>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</si>
  <si>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</si>
  <si>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</si>
  <si>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</si>
  <si>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</si>
  <si>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</si>
  <si>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</si>
  <si>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</si>
  <si>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</si>
  <si>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</si>
  <si>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</si>
  <si>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</si>
  <si>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</si>
  <si>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</si>
  <si>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</si>
  <si>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</si>
  <si>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</si>
  <si>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</si>
  <si>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</si>
  <si>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</si>
  <si>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</si>
  <si>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</si>
  <si>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</si>
  <si>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</si>
  <si>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</si>
  <si>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</si>
  <si>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</si>
  <si>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</si>
  <si>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</si>
  <si>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</si>
  <si>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</si>
  <si>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</si>
  <si>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</si>
  <si>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</si>
  <si>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</si>
  <si>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</si>
  <si>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</si>
  <si>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</si>
  <si>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</si>
  <si>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</si>
  <si>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</si>
  <si>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</si>
  <si>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</si>
  <si>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</si>
  <si>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</si>
  <si>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</si>
  <si>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</si>
  <si>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</si>
  <si>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</si>
  <si>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</si>
  <si>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</si>
  <si>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</si>
  <si>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</si>
  <si>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</si>
  <si>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</si>
  <si>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</si>
  <si>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</si>
  <si>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</si>
  <si>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</si>
  <si>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</si>
  <si>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</si>
  <si>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</si>
  <si>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</si>
  <si>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</si>
  <si>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</si>
  <si>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</si>
  <si>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</si>
  <si>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</si>
  <si>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</si>
  <si>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</si>
  <si>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</si>
  <si>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</si>
  <si>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</si>
  <si>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</si>
  <si>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</si>
  <si>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</si>
  <si>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</si>
  <si>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</si>
  <si>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</si>
  <si>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</si>
  <si>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</si>
  <si>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</si>
  <si>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</si>
  <si>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</si>
  <si>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</si>
  <si>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</si>
  <si>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</si>
  <si>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</si>
  <si>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</si>
  <si>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</si>
  <si>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</si>
  <si>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</si>
  <si>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</si>
  <si>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</si>
  <si>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</si>
  <si>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</si>
  <si>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</si>
  <si>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</si>
  <si>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</si>
  <si>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</si>
  <si>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</si>
  <si>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</si>
  <si>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</si>
  <si>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</si>
  <si>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</si>
  <si>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</si>
  <si>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</si>
  <si>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</si>
  <si>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</si>
  <si>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</si>
  <si>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</si>
  <si>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</si>
  <si>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</si>
  <si>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</si>
  <si>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</si>
  <si>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</si>
  <si>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</si>
  <si>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</si>
  <si>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</si>
  <si>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</si>
  <si>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</si>
  <si>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</si>
  <si>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</si>
  <si>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</si>
  <si>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</si>
  <si>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</si>
  <si>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</si>
  <si>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</si>
  <si>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</si>
  <si>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</si>
  <si>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</si>
  <si>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</si>
  <si>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</si>
  <si>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</si>
  <si>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</si>
  <si>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</si>
  <si>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</si>
  <si>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</si>
  <si>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</si>
  <si>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</si>
  <si>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</si>
  <si>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</si>
  <si>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</si>
  <si>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</si>
  <si>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</si>
  <si>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</si>
  <si>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</si>
  <si>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</si>
  <si>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</si>
  <si>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</si>
  <si>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</si>
  <si>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</si>
  <si>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</si>
  <si>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</si>
  <si>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</si>
  <si>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</si>
  <si>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</si>
  <si>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</si>
  <si>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</si>
  <si>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</si>
  <si>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</si>
  <si>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</si>
  <si>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</si>
  <si>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</si>
  <si>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</si>
  <si>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</si>
  <si>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</si>
  <si>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</si>
  <si>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</si>
  <si>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</si>
  <si>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</si>
  <si>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</si>
  <si>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</si>
  <si>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</si>
  <si>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</si>
  <si>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</si>
  <si>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</si>
  <si>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</si>
  <si>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</si>
  <si>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</si>
  <si>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</si>
  <si>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</si>
  <si>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</si>
  <si>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</si>
  <si>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</si>
  <si>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</si>
  <si>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</si>
  <si>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</si>
  <si>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</si>
  <si>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</si>
  <si>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</si>
  <si>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</si>
  <si>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</si>
  <si>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</si>
  <si>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</si>
  <si>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</si>
  <si>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</si>
  <si>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</si>
  <si>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</si>
  <si>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</si>
  <si>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</si>
  <si>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</si>
  <si>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</si>
  <si>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</si>
  <si>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</si>
  <si>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</si>
  <si>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</si>
  <si>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</si>
  <si>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</si>
  <si>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</si>
  <si>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</si>
  <si>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</si>
  <si>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</si>
  <si>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</si>
  <si>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</si>
  <si>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</si>
  <si>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</si>
  <si>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</si>
  <si>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</si>
  <si>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</si>
  <si>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</si>
  <si>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</si>
  <si>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</si>
  <si>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</si>
  <si>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</si>
  <si>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</si>
  <si>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</si>
  <si>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</si>
  <si>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</si>
  <si>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</si>
  <si>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</si>
  <si>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</si>
  <si>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</si>
  <si>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</si>
  <si>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</si>
  <si>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</si>
  <si>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</si>
  <si>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</si>
  <si>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</si>
  <si>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</si>
  <si>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</si>
  <si>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</si>
  <si>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</si>
  <si>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</si>
  <si>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</si>
  <si>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</si>
  <si>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</si>
  <si>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</si>
  <si>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</si>
  <si>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</si>
  <si>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</si>
  <si>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</si>
  <si>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</si>
  <si>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</si>
  <si>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</si>
  <si>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</si>
  <si>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</si>
  <si>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</si>
  <si>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</si>
  <si>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</si>
  <si>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</si>
  <si>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</si>
  <si>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</si>
  <si>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</si>
  <si>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</si>
  <si>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</si>
  <si>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</si>
  <si>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</si>
  <si>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</si>
  <si>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</si>
  <si>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</si>
  <si>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</si>
  <si>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</si>
  <si>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</si>
  <si>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</si>
  <si>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</si>
  <si>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</si>
  <si>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</si>
  <si>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</si>
  <si>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</si>
  <si>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</si>
  <si>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</si>
  <si>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</si>
  <si>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</si>
  <si>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</si>
  <si>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</si>
  <si>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</si>
  <si>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</si>
  <si>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</si>
  <si>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</si>
  <si>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</si>
  <si>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</si>
  <si>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</si>
  <si>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</si>
  <si>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</si>
  <si>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</si>
  <si>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</si>
  <si>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</si>
  <si>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</si>
  <si>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</si>
  <si>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</si>
  <si>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</si>
  <si>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</si>
  <si>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</si>
  <si>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</si>
  <si>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</si>
  <si>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</si>
  <si>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</si>
  <si>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</si>
  <si>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</si>
  <si>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</si>
  <si>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</si>
  <si>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</si>
  <si>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</si>
  <si>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</si>
  <si>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</si>
  <si>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</si>
  <si>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</si>
  <si>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</si>
  <si>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</si>
  <si>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</si>
  <si>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</si>
  <si>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</si>
  <si>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</si>
  <si>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</si>
  <si>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</si>
  <si>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</si>
  <si>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</si>
  <si>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</si>
  <si>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</si>
  <si>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</si>
  <si>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</si>
  <si>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</si>
  <si>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</si>
  <si>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</si>
  <si>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</si>
  <si>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</si>
  <si>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</si>
  <si>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</si>
  <si>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</si>
  <si>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</si>
  <si>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</si>
  <si>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</si>
  <si>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</si>
  <si>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</si>
  <si>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</si>
  <si>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</si>
  <si>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</si>
  <si>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</si>
  <si>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</si>
  <si>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</si>
  <si>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</si>
  <si>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</si>
  <si>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</si>
  <si>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</si>
  <si>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</si>
  <si>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</si>
  <si>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</si>
  <si>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</si>
  <si>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</si>
  <si>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</si>
  <si>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</si>
  <si>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</si>
  <si>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</si>
  <si>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</si>
  <si>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</si>
  <si>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</si>
  <si>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</si>
  <si>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</si>
  <si>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</si>
  <si>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</si>
  <si>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</si>
  <si>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</si>
  <si>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</si>
  <si>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</si>
  <si>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</si>
  <si>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</si>
  <si>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</si>
  <si>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</si>
  <si>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</si>
  <si>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</si>
  <si>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</si>
  <si>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</si>
  <si>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</si>
  <si>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</si>
  <si>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</si>
  <si>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</si>
  <si>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</si>
  <si>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</si>
  <si>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</si>
  <si>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</si>
  <si>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</si>
  <si>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</si>
  <si>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</si>
  <si>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</si>
  <si>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</si>
  <si>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</si>
  <si>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</si>
  <si>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</si>
  <si>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</si>
  <si>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</si>
  <si>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</si>
  <si>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</si>
  <si>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</si>
  <si>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</si>
  <si>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</si>
  <si>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</si>
  <si>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</si>
  <si>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</si>
  <si>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</si>
  <si>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</si>
  <si>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</si>
  <si>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</si>
  <si>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</si>
  <si>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</si>
  <si>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</si>
  <si>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</si>
  <si>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</si>
  <si>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</si>
  <si>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</si>
  <si>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</si>
  <si>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</si>
  <si>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</si>
  <si>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</si>
  <si>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</si>
  <si>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</si>
  <si>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</si>
  <si>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</si>
  <si>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</si>
  <si>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</si>
  <si>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</si>
  <si>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</si>
  <si>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</si>
  <si>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</si>
  <si>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</si>
  <si>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</si>
  <si>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</si>
  <si>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</si>
  <si>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</si>
  <si>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</si>
  <si>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</si>
  <si>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</si>
  <si>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</si>
  <si>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</si>
  <si>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</si>
  <si>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</si>
  <si>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</si>
  <si>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</si>
  <si>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</si>
  <si>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</si>
  <si>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</si>
  <si>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</si>
  <si>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</si>
  <si>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</si>
  <si>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</si>
  <si>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</si>
  <si>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</si>
  <si>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</si>
  <si>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</si>
  <si>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</si>
  <si>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</si>
  <si>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</si>
  <si>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</si>
  <si>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</si>
  <si>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</si>
  <si>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</si>
  <si>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</si>
  <si>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</si>
  <si>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</si>
  <si>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</si>
  <si>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</si>
  <si>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</si>
  <si>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</si>
  <si>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</si>
  <si>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</si>
  <si>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</si>
  <si>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</si>
  <si>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</si>
  <si>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</si>
  <si>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</si>
  <si>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</si>
  <si>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</si>
  <si>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</si>
  <si>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</si>
  <si>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</si>
  <si>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</si>
  <si>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</si>
  <si>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</si>
  <si>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</si>
  <si>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</si>
  <si>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</si>
  <si>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</si>
  <si>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</si>
  <si>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</si>
  <si>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</si>
  <si>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</si>
  <si>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</si>
  <si>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</si>
  <si>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</si>
  <si>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</si>
  <si>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</si>
  <si>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</si>
  <si>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</si>
  <si>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</si>
  <si>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</si>
  <si>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</si>
  <si>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</si>
  <si>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</si>
  <si>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</si>
  <si>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</si>
  <si>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</si>
  <si>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</si>
  <si>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</si>
  <si>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</si>
  <si>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</si>
  <si>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</si>
  <si>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</si>
  <si>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</si>
  <si>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</si>
  <si>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</si>
  <si>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</si>
  <si>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</si>
  <si>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</si>
  <si>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</si>
  <si>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</si>
  <si>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</si>
  <si>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</si>
  <si>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</si>
  <si>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</si>
  <si>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</si>
  <si>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</si>
  <si>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</si>
  <si>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</si>
  <si>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</si>
  <si>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</si>
  <si>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</si>
  <si>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</si>
  <si>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</si>
  <si>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</si>
  <si>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</si>
  <si>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</si>
  <si>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</si>
  <si>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</si>
  <si>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</si>
  <si>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</si>
  <si>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</si>
  <si>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</si>
  <si>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</si>
  <si>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</si>
  <si>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</si>
  <si>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</si>
  <si>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</si>
  <si>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</si>
  <si>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</si>
  <si>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</si>
  <si>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</si>
  <si>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</si>
  <si>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</si>
  <si>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</si>
  <si>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</si>
  <si>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</si>
  <si>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</si>
  <si>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</si>
  <si>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</si>
  <si>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</si>
  <si>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</si>
  <si>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</si>
  <si>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</si>
  <si>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</si>
  <si>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</si>
  <si>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</si>
  <si>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</si>
  <si>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</si>
  <si>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</si>
  <si>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</si>
  <si>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</si>
  <si>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</si>
  <si>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</si>
  <si>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</si>
  <si>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</si>
  <si>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</si>
  <si>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</si>
  <si>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</si>
  <si>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</si>
  <si>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</si>
  <si>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</si>
  <si>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</si>
  <si>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</si>
  <si>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</si>
  <si>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</si>
  <si>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</si>
  <si>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</si>
  <si>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</si>
  <si>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</si>
  <si>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</si>
  <si>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</si>
  <si>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</si>
  <si>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</si>
  <si>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</si>
  <si>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</si>
  <si>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</si>
  <si>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</si>
  <si>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</si>
  <si>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</si>
  <si>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</si>
  <si>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</si>
  <si>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</si>
  <si>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</si>
  <si>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</si>
  <si>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</si>
  <si>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</si>
  <si>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</si>
  <si>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</si>
  <si>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</si>
  <si>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</si>
  <si>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</si>
  <si>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</si>
  <si>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</si>
  <si>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</si>
  <si>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</si>
  <si>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</si>
  <si>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</si>
  <si>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</si>
  <si>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</si>
  <si>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</si>
  <si>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</si>
  <si>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</si>
  <si>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</si>
  <si>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</si>
  <si>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</si>
  <si>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</si>
  <si>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</si>
  <si>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</si>
  <si>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</si>
  <si>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</si>
  <si>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</si>
  <si>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</si>
  <si>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</si>
  <si>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</si>
  <si>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</si>
  <si>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</si>
  <si>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</si>
  <si>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</si>
  <si>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</si>
  <si>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</si>
  <si>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</si>
  <si>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</si>
  <si>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</si>
  <si>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</si>
  <si>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</si>
  <si>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</si>
  <si>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</si>
  <si>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</si>
  <si>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</si>
  <si>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</si>
  <si>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</si>
  <si>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</si>
  <si>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</si>
  <si>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</si>
  <si>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</si>
  <si>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</si>
  <si>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</si>
  <si>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</si>
  <si>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</si>
  <si>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</si>
  <si>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</si>
  <si>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</si>
  <si>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</si>
  <si>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</si>
  <si>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</si>
  <si>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</si>
  <si>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</si>
  <si>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</si>
  <si>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</si>
  <si>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</si>
  <si>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</si>
  <si>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</si>
  <si>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</si>
  <si>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</si>
  <si>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</si>
  <si>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</si>
  <si>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</si>
  <si>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</si>
  <si>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</si>
  <si>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</si>
  <si>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</si>
  <si>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</si>
  <si>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</si>
  <si>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</si>
  <si>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</si>
  <si>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</si>
  <si>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</si>
  <si>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</si>
  <si>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</si>
  <si>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</si>
  <si>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</si>
  <si>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</si>
  <si>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</si>
  <si>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</si>
  <si>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</si>
  <si>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</si>
  <si>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</si>
  <si>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</si>
  <si>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</si>
  <si>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</si>
  <si>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</si>
  <si>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</si>
  <si>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</si>
  <si>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</si>
  <si>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</si>
  <si>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</si>
  <si>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</si>
  <si>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</si>
  <si>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</si>
  <si>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</si>
  <si>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</si>
  <si>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</si>
  <si>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</si>
  <si>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</si>
  <si>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</si>
  <si>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</si>
  <si>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</si>
  <si>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</si>
  <si>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</si>
  <si>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</si>
  <si>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</si>
  <si>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</si>
  <si>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</si>
  <si>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</si>
  <si>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</si>
  <si>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</si>
  <si>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</si>
  <si>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</si>
  <si>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</si>
  <si>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</si>
  <si>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</si>
  <si>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</si>
  <si>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</si>
  <si>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</si>
  <si>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</si>
  <si>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</si>
  <si>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</si>
  <si>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</si>
  <si>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</si>
  <si>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</si>
  <si>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</si>
  <si>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</si>
  <si>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</si>
  <si>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</si>
  <si>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</si>
  <si>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</si>
  <si>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</si>
  <si>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</si>
  <si>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</si>
  <si>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</si>
  <si>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</si>
  <si>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</si>
  <si>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</si>
  <si>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</si>
  <si>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</si>
  <si>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</si>
  <si>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</si>
  <si>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</si>
  <si>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</si>
  <si>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</si>
  <si>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</si>
  <si>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</si>
  <si>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</si>
  <si>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</si>
  <si>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</si>
  <si>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</si>
  <si>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</si>
  <si>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</si>
  <si>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</si>
  <si>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</si>
  <si>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</si>
  <si>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</si>
  <si>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</si>
  <si>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</si>
  <si>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</si>
  <si>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</si>
  <si>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</si>
  <si>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</si>
  <si>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</si>
  <si>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</si>
  <si>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</si>
  <si>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</si>
  <si>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</si>
  <si>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</si>
  <si>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</si>
  <si>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</si>
  <si>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</si>
  <si>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</si>
  <si>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</si>
  <si>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</si>
  <si>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</si>
  <si>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</si>
  <si>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</si>
  <si>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</si>
  <si>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</si>
  <si>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</si>
  <si>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</si>
  <si>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</si>
  <si>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</si>
  <si>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</si>
  <si>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</si>
  <si>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</si>
  <si>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</si>
  <si>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</si>
  <si>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</si>
  <si>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</si>
  <si>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</si>
  <si>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</si>
  <si>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</si>
  <si>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</si>
  <si>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</si>
  <si>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</si>
  <si>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</si>
  <si>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</si>
  <si>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</si>
  <si>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</si>
  <si>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</si>
  <si>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</si>
  <si>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</si>
  <si>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</si>
  <si>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</si>
  <si>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</si>
  <si>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</si>
  <si>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</si>
  <si>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</si>
  <si>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</si>
  <si>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</si>
  <si>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</si>
  <si>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</si>
  <si>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</si>
  <si>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</si>
  <si>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</si>
  <si>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</si>
  <si>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</si>
  <si>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</si>
  <si>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</si>
  <si>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</si>
  <si>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</si>
  <si>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</si>
  <si>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</si>
  <si>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</si>
  <si>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</si>
  <si>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</si>
  <si>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</si>
  <si>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</si>
  <si>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</si>
  <si>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</si>
  <si>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</si>
  <si>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</si>
  <si>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</si>
  <si>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</si>
  <si>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</si>
  <si>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</si>
  <si>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</si>
  <si>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</si>
  <si>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</si>
  <si>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</si>
  <si>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</si>
  <si>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</si>
  <si>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</si>
  <si>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</si>
  <si>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</si>
  <si>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</si>
  <si>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</si>
  <si>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</si>
  <si>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</si>
  <si>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</si>
  <si>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</si>
  <si>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</si>
  <si>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</si>
  <si>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</si>
  <si>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</si>
  <si>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</si>
  <si>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</si>
  <si>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</si>
  <si>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</si>
  <si>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</si>
  <si>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</si>
  <si>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</si>
  <si>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</si>
  <si>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</si>
  <si>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</si>
  <si>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</si>
  <si>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</si>
  <si>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</si>
  <si>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</si>
  <si>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</si>
  <si>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</si>
  <si>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</si>
  <si>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</si>
  <si>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</si>
  <si>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</si>
  <si>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</si>
  <si>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</si>
  <si>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</si>
  <si>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</si>
  <si>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</si>
  <si>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</si>
  <si>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</si>
  <si>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</si>
  <si>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</si>
  <si>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</si>
  <si>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</si>
  <si>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</si>
  <si>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</si>
  <si>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</si>
  <si>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</si>
  <si>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</si>
  <si>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</si>
  <si>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</si>
  <si>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</si>
  <si>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</si>
  <si>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</si>
  <si>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</si>
  <si>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</si>
  <si>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</si>
  <si>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</si>
  <si>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</si>
  <si>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</si>
  <si>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</si>
  <si>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</si>
  <si>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</si>
  <si>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</si>
  <si>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</si>
  <si>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</si>
  <si>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</si>
  <si>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</si>
  <si>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</si>
  <si>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</si>
  <si>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</si>
  <si>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</si>
  <si>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</si>
  <si>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</si>
  <si>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</si>
  <si>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</si>
  <si>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</si>
  <si>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</si>
  <si>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</si>
  <si>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</si>
  <si>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</si>
  <si>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</si>
  <si>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</si>
  <si>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</si>
  <si>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</si>
  <si>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</si>
  <si>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</si>
  <si>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</si>
  <si>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</si>
  <si>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</si>
  <si>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</si>
  <si>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</si>
  <si>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</si>
  <si>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</si>
  <si>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</si>
  <si>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</si>
  <si>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</si>
  <si>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</si>
  <si>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</si>
  <si>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</si>
  <si>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</si>
  <si>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</si>
  <si>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</si>
  <si>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</si>
  <si>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</si>
  <si>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</si>
  <si>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</si>
  <si>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</si>
  <si>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</si>
  <si>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</si>
  <si>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</si>
  <si>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</si>
  <si>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</si>
  <si>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</si>
  <si>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</si>
  <si>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</si>
  <si>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</si>
  <si>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</si>
  <si>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</si>
  <si>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</si>
  <si>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</si>
  <si>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</si>
  <si>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</si>
  <si>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</si>
  <si>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</si>
  <si>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</si>
  <si>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</si>
  <si>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</si>
  <si>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</si>
  <si>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</si>
  <si>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</si>
  <si>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</si>
  <si>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</si>
  <si>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</si>
  <si>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</si>
  <si>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</si>
  <si>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</si>
  <si>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</si>
  <si>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</si>
  <si>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</si>
  <si>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</si>
  <si>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</si>
  <si>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</si>
  <si>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</si>
  <si>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</si>
  <si>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</si>
  <si>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</si>
  <si>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</si>
  <si>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</si>
  <si>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</si>
  <si>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</si>
  <si>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</si>
  <si>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</si>
  <si>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</si>
  <si>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</si>
  <si>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</si>
  <si>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</si>
  <si>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</si>
  <si>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</si>
  <si>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</si>
  <si>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</si>
  <si>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</si>
  <si>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</si>
  <si>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</si>
  <si>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</si>
  <si>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</si>
  <si>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</si>
  <si>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</si>
  <si>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</si>
  <si>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</si>
  <si>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</si>
  <si>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</si>
  <si>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</si>
  <si>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</si>
  <si>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</si>
  <si>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</si>
  <si>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</si>
  <si>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</si>
  <si>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</si>
  <si>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</si>
  <si>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</si>
  <si>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</si>
  <si>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</si>
  <si>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</si>
  <si>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</si>
  <si>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</si>
  <si>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</si>
  <si>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</si>
  <si>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</si>
  <si>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</si>
  <si>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</si>
  <si>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</si>
  <si>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</si>
  <si>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</si>
  <si>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</si>
  <si>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</si>
  <si>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</si>
  <si>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</si>
  <si>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</si>
  <si>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</si>
  <si>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</si>
  <si>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</si>
  <si>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</si>
  <si>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</si>
  <si>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</si>
  <si>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</si>
  <si>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</si>
  <si>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</si>
  <si>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</si>
  <si>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</si>
  <si>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</si>
  <si>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</si>
  <si>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</si>
  <si>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</si>
  <si>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</si>
  <si>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</si>
  <si>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</si>
  <si>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</si>
  <si>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</si>
  <si>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</si>
  <si>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</si>
  <si>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</si>
  <si>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</si>
  <si>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</si>
  <si>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</si>
  <si>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</si>
  <si>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</si>
  <si>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</si>
  <si>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</si>
  <si>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</si>
  <si>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</si>
  <si>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</si>
  <si>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</si>
  <si>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</si>
  <si>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</si>
  <si>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</si>
  <si>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</si>
  <si>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</si>
  <si>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</si>
  <si>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</si>
  <si>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</si>
  <si>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</si>
  <si>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</si>
  <si>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</si>
  <si>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</si>
  <si>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</si>
  <si>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</si>
  <si>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</si>
  <si>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</si>
  <si>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</si>
  <si>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</si>
  <si>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</si>
  <si>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</si>
  <si>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</si>
  <si>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</si>
  <si>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</si>
  <si>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</si>
  <si>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</si>
  <si>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</si>
  <si>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</si>
  <si>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</si>
  <si>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</si>
  <si>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</si>
  <si>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</si>
  <si>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</si>
  <si>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</si>
  <si>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</si>
  <si>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</si>
  <si>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</si>
  <si>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</si>
  <si>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</si>
  <si>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</si>
  <si>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</si>
  <si>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</si>
  <si>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</si>
  <si>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</si>
  <si>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</si>
  <si>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</si>
  <si>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</si>
  <si>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</si>
  <si>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</si>
  <si>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</si>
  <si>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</si>
  <si>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</si>
  <si>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</si>
  <si>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</si>
  <si>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</si>
  <si>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</si>
  <si>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</si>
  <si>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</si>
  <si>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</si>
  <si>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</si>
  <si>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</si>
  <si>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</si>
  <si>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</si>
  <si>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</si>
  <si>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</si>
  <si>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</si>
  <si>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</si>
  <si>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</si>
  <si>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</si>
  <si>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</si>
  <si>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</si>
  <si>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</si>
  <si>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</si>
  <si>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</si>
  <si>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</si>
  <si>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</si>
  <si>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</si>
  <si>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</si>
  <si>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</si>
  <si>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</si>
  <si>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</si>
  <si>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</si>
  <si>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</si>
  <si>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</si>
  <si>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</si>
  <si>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</si>
  <si>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</si>
  <si>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</si>
  <si>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</si>
  <si>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</si>
  <si>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</si>
  <si>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</si>
  <si>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</si>
  <si>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</si>
  <si>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</si>
  <si>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</si>
  <si>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</si>
  <si>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</si>
  <si>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</si>
  <si>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</si>
  <si>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</si>
  <si>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</si>
  <si>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</si>
  <si>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</si>
  <si>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</si>
  <si>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</si>
  <si>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</si>
  <si>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</si>
  <si>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</si>
  <si>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</si>
  <si>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</si>
  <si>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</si>
  <si>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</si>
  <si>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</si>
  <si>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</si>
  <si>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</si>
  <si>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</si>
  <si>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</si>
  <si>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</si>
  <si>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</si>
  <si>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</si>
  <si>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</si>
  <si>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</si>
  <si>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</si>
  <si>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</si>
  <si>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</si>
  <si>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</si>
  <si>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</si>
  <si>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</si>
  <si>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</si>
  <si>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</si>
  <si>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</si>
  <si>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</si>
  <si>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</si>
  <si>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</si>
  <si>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</si>
  <si>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</si>
  <si>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</si>
  <si>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</si>
  <si>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</si>
  <si>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</si>
  <si>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</si>
  <si>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</si>
  <si>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</si>
  <si>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</si>
  <si>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</si>
  <si>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</si>
  <si>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</si>
  <si>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</si>
  <si>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</si>
  <si>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</si>
  <si>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</si>
  <si>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</si>
  <si>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</si>
  <si>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</si>
  <si>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</si>
  <si>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</si>
  <si>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</si>
  <si>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</si>
  <si>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</si>
  <si>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</si>
  <si>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</si>
  <si>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</si>
  <si>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</si>
  <si>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</si>
  <si>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</si>
  <si>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</si>
  <si>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</si>
  <si>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</si>
  <si>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</si>
  <si>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</si>
  <si>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</si>
  <si>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</si>
  <si>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</si>
  <si>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</si>
  <si>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</si>
  <si>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</si>
  <si>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</si>
  <si>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</si>
  <si>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</si>
  <si>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</si>
  <si>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</si>
  <si>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</si>
  <si>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</si>
  <si>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</si>
  <si>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</si>
  <si>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</si>
  <si>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</si>
  <si>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</si>
  <si>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</si>
  <si>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</si>
  <si>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</si>
  <si>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</si>
  <si>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</si>
  <si>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</si>
  <si>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</si>
  <si>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</si>
  <si>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</si>
  <si>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</si>
  <si>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</si>
  <si>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</si>
  <si>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</si>
  <si>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</si>
  <si>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</si>
  <si>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</si>
  <si>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</si>
  <si>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</si>
  <si>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</si>
  <si>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</si>
  <si>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</si>
  <si>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</si>
  <si>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</si>
  <si>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</si>
  <si>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</si>
  <si>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</si>
  <si>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</si>
  <si>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</si>
  <si>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</si>
  <si>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</si>
  <si>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</si>
  <si>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</si>
  <si>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</si>
  <si>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</si>
  <si>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</si>
  <si>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</si>
  <si>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</si>
  <si>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</si>
  <si>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</si>
  <si>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</si>
  <si>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</si>
  <si>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</si>
  <si>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</si>
  <si>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</si>
  <si>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</si>
  <si>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</si>
  <si>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</si>
  <si>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</si>
  <si>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</si>
  <si>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</si>
  <si>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</si>
  <si>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</si>
  <si>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</si>
  <si>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</si>
  <si>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</si>
  <si>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</si>
  <si>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</si>
  <si>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</si>
  <si>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</si>
  <si>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</si>
  <si>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</si>
  <si>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</si>
  <si>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</si>
  <si>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</si>
  <si>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</si>
  <si>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</si>
  <si>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</si>
  <si>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</si>
  <si>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</si>
  <si>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</si>
  <si>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</si>
  <si>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</si>
  <si>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</si>
  <si>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</si>
  <si>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</si>
  <si>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</si>
  <si>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</si>
  <si>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</si>
  <si>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</si>
  <si>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</si>
  <si>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</si>
  <si>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</si>
  <si>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</si>
  <si>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</si>
  <si>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</si>
  <si>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</si>
  <si>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</si>
  <si>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</si>
  <si>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</si>
  <si>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</si>
  <si>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</si>
  <si>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</si>
  <si>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</si>
  <si>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</si>
  <si>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</si>
  <si>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</si>
  <si>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</si>
  <si>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</si>
  <si>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</si>
  <si>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</si>
  <si>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</si>
  <si>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</si>
  <si>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</si>
  <si>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</si>
  <si>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</si>
  <si>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</si>
  <si>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</si>
  <si>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</si>
  <si>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</si>
  <si>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</si>
  <si>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</si>
  <si>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</si>
  <si>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</si>
  <si>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</si>
  <si>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</si>
  <si>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</si>
  <si>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</si>
  <si>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</si>
  <si>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</si>
  <si>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</si>
  <si>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</si>
  <si>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</si>
  <si>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</si>
  <si>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</si>
  <si>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</si>
  <si>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</si>
  <si>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</si>
  <si>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</si>
  <si>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</si>
  <si>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</si>
  <si>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</si>
  <si>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</si>
  <si>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</si>
  <si>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</si>
  <si>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</si>
  <si>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</si>
  <si>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</si>
  <si>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</si>
  <si>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</si>
  <si>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</si>
  <si>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</si>
  <si>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</si>
  <si>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</si>
  <si>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</si>
  <si>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</si>
  <si>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</si>
  <si>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</si>
  <si>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</si>
  <si>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</si>
  <si>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</si>
  <si>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</si>
  <si>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</si>
  <si>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</si>
  <si>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</si>
  <si>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</si>
  <si>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</si>
  <si>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</si>
  <si>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</si>
  <si>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</si>
  <si>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</si>
  <si>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</si>
  <si>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</si>
  <si>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</si>
  <si>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</si>
  <si>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</si>
  <si>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</si>
  <si>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</si>
  <si>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</si>
  <si>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</si>
  <si>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</si>
  <si>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</si>
  <si>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</si>
  <si>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</si>
  <si>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</si>
  <si>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</si>
  <si>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</si>
  <si>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</si>
  <si>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</si>
  <si>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</si>
  <si>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</si>
  <si>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</si>
  <si>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</si>
  <si>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</si>
  <si>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</si>
  <si>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</si>
  <si>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</si>
  <si>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</si>
  <si>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</si>
  <si>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</si>
  <si>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</si>
  <si>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</si>
  <si>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</si>
  <si>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</si>
  <si>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</si>
  <si>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</si>
  <si>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</si>
  <si>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</si>
  <si>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</si>
  <si>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</si>
  <si>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</si>
  <si>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</si>
  <si>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</si>
  <si>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</si>
  <si>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</si>
  <si>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</si>
  <si>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</si>
  <si>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</si>
  <si>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</si>
  <si>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</si>
  <si>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</si>
  <si>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</si>
  <si>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</si>
  <si>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</si>
  <si>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</si>
  <si>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</si>
  <si>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</si>
  <si>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</si>
  <si>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</si>
  <si>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</si>
  <si>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</si>
  <si>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</si>
  <si>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</si>
  <si>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</si>
  <si>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</si>
  <si>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</si>
  <si>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</si>
  <si>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</si>
  <si>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</si>
  <si>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</si>
  <si>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</si>
  <si>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</si>
  <si>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</si>
  <si>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</si>
  <si>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</si>
  <si>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</si>
  <si>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</si>
  <si>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</si>
  <si>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</si>
  <si>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</si>
  <si>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</si>
  <si>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</si>
  <si>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</si>
  <si>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</si>
  <si>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</si>
  <si>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</si>
  <si>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</si>
  <si>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</si>
  <si>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</si>
  <si>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</si>
  <si>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</si>
  <si>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</si>
  <si>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</si>
  <si>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</si>
  <si>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</si>
  <si>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</si>
  <si>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</si>
  <si>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</si>
  <si>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</si>
  <si>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</si>
  <si>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</si>
  <si>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</si>
  <si>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</si>
  <si>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</si>
  <si>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</si>
  <si>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</si>
  <si>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</si>
  <si>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</si>
  <si>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</si>
  <si>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</si>
  <si>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</si>
  <si>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</si>
  <si>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</si>
  <si>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</si>
  <si>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</si>
  <si>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</si>
  <si>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</si>
  <si>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</si>
  <si>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</si>
  <si>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</si>
  <si>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</si>
  <si>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</si>
  <si>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</si>
  <si>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</si>
  <si>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</si>
  <si>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</si>
  <si>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</si>
  <si>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</si>
  <si>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</si>
  <si>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</si>
  <si>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</si>
  <si>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</si>
  <si>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</si>
  <si>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</si>
  <si>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</si>
  <si>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</si>
  <si>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</si>
  <si>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</si>
  <si>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</si>
  <si>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</si>
  <si>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</si>
  <si>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</si>
  <si>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</si>
  <si>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</si>
  <si>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</si>
  <si>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</si>
  <si>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</si>
  <si>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</si>
  <si>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</si>
  <si>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</si>
  <si>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</si>
  <si>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</si>
  <si>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</si>
  <si>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</si>
  <si>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</si>
  <si>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</si>
  <si>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</si>
  <si>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</si>
  <si>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</si>
  <si>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</si>
  <si>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</si>
  <si>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</si>
  <si>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</si>
  <si>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</si>
  <si>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</si>
  <si>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</si>
  <si>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</si>
  <si>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</si>
  <si>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</si>
  <si>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</si>
  <si>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</si>
  <si>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</si>
  <si>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</si>
  <si>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</si>
  <si>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</si>
  <si>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</si>
  <si>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</si>
  <si>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</si>
  <si>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</si>
  <si>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</si>
  <si>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</si>
  <si>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</si>
  <si>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</si>
  <si>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</si>
  <si>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</si>
  <si>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</si>
  <si>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</si>
  <si>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</si>
  <si>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</si>
  <si>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</si>
  <si>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</si>
  <si>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</si>
  <si>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</si>
  <si>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</si>
  <si>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</si>
  <si>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</si>
  <si>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</si>
  <si>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</si>
  <si>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</si>
  <si>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</si>
  <si>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</si>
  <si>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</si>
  <si>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</si>
  <si>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</si>
  <si>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</si>
  <si>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</si>
  <si>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</si>
  <si>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</si>
  <si>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</si>
  <si>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</si>
  <si>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</si>
  <si>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</si>
  <si>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</si>
  <si>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</si>
  <si>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</si>
  <si>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</si>
  <si>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</si>
  <si>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</si>
  <si>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</si>
  <si>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</si>
  <si>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</si>
  <si>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</si>
  <si>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</si>
  <si>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</si>
  <si>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</si>
  <si>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</si>
  <si>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</si>
  <si>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</si>
  <si>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</si>
  <si>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</si>
  <si>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</si>
  <si>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</si>
  <si>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</si>
  <si>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</si>
  <si>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</si>
  <si>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</si>
  <si>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</si>
  <si>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</si>
  <si>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</si>
  <si>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</si>
  <si>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</si>
  <si>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</si>
  <si>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</si>
  <si>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</si>
  <si>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</si>
  <si>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</si>
  <si>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</si>
  <si>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</si>
  <si>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</si>
  <si>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</si>
  <si>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</si>
  <si>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</si>
  <si>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</si>
  <si>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</si>
  <si>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</si>
  <si>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</si>
  <si>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</si>
  <si>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</si>
  <si>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</si>
  <si>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</si>
  <si>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</si>
  <si>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</si>
  <si>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</si>
  <si>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</si>
  <si>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</si>
  <si>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</si>
  <si>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</si>
  <si>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</si>
  <si>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</si>
  <si>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</si>
  <si>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</si>
  <si>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</si>
  <si>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</si>
  <si>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</si>
  <si>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</si>
  <si>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</si>
  <si>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</si>
  <si>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</si>
  <si>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</si>
  <si>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</si>
  <si>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</si>
  <si>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</si>
  <si>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</si>
  <si>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</si>
  <si>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</si>
  <si>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</si>
  <si>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</si>
  <si>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</si>
  <si>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</si>
  <si>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</si>
  <si>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</si>
  <si>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</si>
  <si>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</si>
  <si>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</si>
  <si>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</si>
  <si>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</si>
  <si>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</si>
  <si>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</si>
  <si>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</si>
  <si>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</si>
  <si>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</si>
  <si>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</si>
  <si>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</si>
  <si>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</si>
  <si>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</si>
  <si>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</si>
  <si>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</si>
  <si>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</si>
  <si>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</si>
  <si>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</si>
  <si>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</si>
  <si>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</si>
  <si>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</si>
  <si>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</si>
  <si>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</si>
  <si>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</si>
  <si>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</si>
  <si>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</si>
  <si>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</si>
  <si>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</si>
  <si>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</si>
  <si>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</si>
  <si>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</si>
  <si>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</si>
  <si>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</si>
  <si>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</si>
  <si>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</si>
  <si>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</si>
  <si>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</si>
  <si>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</si>
  <si>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</si>
  <si>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</si>
  <si>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</si>
  <si>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</si>
  <si>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</si>
  <si>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</si>
  <si>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</si>
  <si>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</si>
  <si>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</si>
  <si>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</si>
  <si>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</si>
  <si>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</si>
  <si>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</si>
  <si>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</si>
  <si>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</si>
  <si>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</si>
  <si>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</si>
  <si>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</si>
  <si>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</si>
  <si>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</si>
  <si>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</si>
  <si>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</si>
  <si>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</si>
  <si>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</si>
  <si>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</si>
  <si>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</si>
  <si>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</si>
  <si>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</si>
  <si>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</si>
  <si>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</si>
  <si>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</si>
  <si>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</si>
  <si>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</si>
  <si>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</si>
  <si>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</si>
  <si>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</si>
  <si>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</si>
  <si>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</si>
  <si>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</si>
  <si>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</si>
  <si>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</si>
  <si>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</si>
  <si>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</si>
  <si>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</si>
  <si>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</si>
  <si>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</si>
  <si>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</si>
  <si>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</si>
  <si>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</si>
  <si>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</si>
  <si>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</si>
  <si>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</si>
  <si>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</si>
  <si>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</si>
  <si>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</si>
  <si>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</si>
  <si>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</si>
  <si>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</si>
  <si>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</si>
  <si>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</si>
  <si>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</si>
  <si>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</si>
  <si>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</si>
  <si>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</si>
  <si>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</si>
  <si>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</si>
  <si>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</si>
  <si>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</si>
  <si>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</si>
  <si>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</si>
  <si>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</si>
  <si>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</si>
  <si>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</si>
  <si>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</si>
  <si>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</si>
  <si>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</si>
  <si>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</si>
  <si>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</si>
  <si>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</si>
  <si>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</si>
  <si>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</si>
  <si>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</si>
  <si>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</si>
  <si>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</si>
  <si>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</si>
  <si>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</si>
  <si>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</si>
  <si>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</si>
  <si>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</si>
  <si>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</si>
  <si>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</si>
  <si>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</si>
  <si>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</si>
  <si>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</si>
  <si>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</si>
  <si>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</si>
  <si>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</si>
  <si>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</si>
  <si>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</si>
  <si>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</si>
  <si>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</si>
  <si>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</si>
  <si>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</si>
  <si>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</si>
  <si>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</si>
  <si>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</si>
  <si>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</si>
  <si>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</si>
  <si>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</si>
  <si>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</si>
  <si>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</si>
  <si>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</si>
  <si>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</si>
  <si>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</si>
  <si>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</si>
  <si>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</si>
  <si>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</si>
  <si>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</si>
  <si>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</si>
  <si>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</si>
  <si>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</si>
  <si>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</si>
  <si>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</si>
  <si>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</si>
  <si>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</si>
  <si>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</si>
  <si>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</si>
  <si>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</si>
  <si>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</si>
  <si>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</si>
  <si>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</si>
  <si>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</si>
  <si>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</si>
  <si>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</si>
  <si>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</si>
  <si>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</si>
  <si>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</si>
  <si>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</si>
  <si>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</si>
  <si>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</si>
  <si>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</si>
  <si>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</si>
  <si>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</si>
  <si>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</si>
  <si>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</si>
  <si>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</si>
  <si>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</si>
  <si>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</si>
  <si>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</si>
  <si>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</si>
  <si>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</si>
  <si>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</si>
  <si>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</si>
  <si>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</si>
  <si>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</si>
  <si>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</si>
  <si>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</si>
  <si>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</si>
  <si>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</si>
  <si>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</si>
  <si>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</si>
  <si>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</si>
  <si>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</si>
  <si>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</si>
  <si>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</si>
  <si>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</si>
  <si>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</si>
  <si>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</si>
  <si>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</si>
  <si>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</si>
  <si>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</si>
  <si>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</si>
  <si>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</si>
  <si>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</si>
  <si>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</si>
  <si>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</si>
  <si>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</si>
  <si>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</si>
  <si>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</si>
  <si>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</si>
  <si>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</si>
  <si>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</si>
  <si>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</si>
  <si>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</si>
  <si>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</si>
  <si>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</si>
  <si>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</si>
  <si>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</si>
  <si>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</si>
  <si>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</si>
  <si>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</si>
  <si>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</si>
  <si>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</si>
  <si>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</si>
  <si>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</si>
  <si>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</si>
  <si>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</si>
  <si>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</si>
  <si>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</si>
  <si>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</si>
  <si>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</si>
  <si>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</si>
  <si>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</si>
  <si>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</si>
  <si>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</si>
  <si>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</si>
  <si>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</si>
  <si>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</si>
  <si>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</si>
  <si>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</si>
  <si>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</si>
  <si>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</si>
  <si>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</si>
  <si>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</si>
  <si>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</si>
  <si>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</si>
  <si>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</si>
  <si>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</si>
  <si>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</si>
  <si>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</si>
  <si>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</si>
  <si>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</si>
  <si>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</si>
  <si>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</si>
  <si>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</si>
  <si>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</si>
  <si>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</si>
  <si>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</si>
  <si>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</si>
  <si>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</si>
  <si>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</si>
  <si>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</si>
  <si>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</si>
  <si>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</si>
  <si>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</si>
  <si>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</si>
  <si>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</si>
  <si>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</si>
  <si>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</si>
  <si>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</si>
  <si>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</si>
  <si>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</si>
  <si>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</si>
  <si>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</si>
  <si>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</si>
  <si>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</si>
  <si>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</si>
  <si>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</si>
  <si>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</si>
  <si>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</si>
  <si>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</si>
  <si>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</si>
  <si>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</si>
  <si>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</si>
  <si>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</si>
  <si>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</si>
  <si>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</si>
  <si>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</si>
  <si>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</si>
  <si>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</si>
  <si>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</si>
  <si>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</si>
  <si>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</si>
  <si>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</si>
  <si>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</si>
  <si>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</si>
  <si>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</si>
  <si>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</si>
  <si>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</si>
  <si>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</si>
  <si>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</si>
  <si>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</si>
  <si>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</si>
  <si>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</si>
  <si>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</si>
  <si>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</si>
  <si>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</si>
  <si>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</si>
  <si>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</si>
  <si>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</si>
  <si>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</si>
  <si>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</si>
  <si>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</si>
  <si>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</si>
  <si>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</si>
  <si>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</si>
  <si>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</si>
  <si>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</si>
  <si>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</si>
  <si>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</si>
  <si>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</si>
  <si>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</si>
  <si>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</si>
  <si>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</si>
  <si>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</si>
  <si>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</si>
  <si>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</si>
  <si>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</si>
  <si>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</si>
  <si>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</si>
  <si>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</si>
  <si>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</si>
  <si>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</si>
  <si>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</si>
  <si>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</si>
  <si>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</si>
  <si>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</si>
  <si>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</si>
  <si>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</si>
  <si>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</si>
  <si>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</si>
  <si>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</si>
  <si>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</si>
  <si>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</si>
  <si>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</si>
  <si>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</si>
  <si>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</si>
  <si>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</si>
  <si>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</si>
  <si>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</si>
  <si>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</si>
  <si>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</si>
  <si>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</si>
  <si>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</si>
  <si>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</si>
  <si>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</si>
  <si>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</si>
  <si>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</si>
  <si>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</si>
  <si>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</si>
  <si>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</si>
  <si>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</si>
  <si>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</si>
  <si>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</si>
  <si>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</si>
  <si>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</si>
  <si>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</si>
  <si>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</si>
  <si>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</si>
  <si>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</si>
  <si>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</si>
  <si>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</si>
  <si>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</si>
  <si>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</si>
  <si>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</si>
  <si>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</si>
  <si>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</si>
  <si>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</si>
  <si>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</si>
  <si>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</si>
  <si>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</si>
  <si>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</si>
  <si>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</si>
  <si>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</si>
  <si>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</si>
  <si>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</si>
  <si>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</si>
  <si>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</si>
  <si>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</si>
  <si>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</si>
  <si>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</si>
  <si>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</si>
  <si>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</si>
  <si>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</si>
  <si>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</si>
  <si>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</si>
  <si>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</si>
  <si>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</si>
  <si>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</si>
  <si>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</si>
  <si>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</si>
  <si>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</si>
  <si>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</si>
  <si>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</si>
  <si>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</si>
  <si>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</si>
  <si>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</si>
  <si>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</si>
  <si>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</si>
  <si>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</si>
  <si>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</si>
  <si>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</si>
  <si>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</si>
  <si>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</si>
  <si>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</si>
  <si>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</si>
  <si>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</si>
  <si>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</si>
  <si>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</si>
  <si>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</si>
  <si>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</si>
  <si>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</si>
  <si>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</si>
  <si>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</si>
  <si>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</si>
  <si>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</si>
  <si>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</si>
  <si>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</si>
  <si>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</si>
  <si>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</si>
  <si>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</si>
  <si>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</si>
  <si>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</si>
  <si>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</si>
  <si>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</si>
  <si>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</si>
  <si>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</si>
  <si>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</si>
  <si>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</si>
  <si>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</si>
  <si>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</si>
  <si>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</si>
  <si>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</si>
  <si>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</si>
  <si>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</si>
  <si>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</si>
  <si>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</si>
  <si>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</si>
  <si>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</si>
  <si>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</si>
  <si>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</si>
  <si>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</si>
  <si>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</si>
  <si>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</si>
  <si>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</si>
  <si>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</si>
  <si>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</si>
  <si>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</si>
  <si>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</si>
  <si>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</si>
  <si>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</si>
  <si>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</si>
  <si>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</si>
  <si>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</si>
  <si>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</si>
  <si>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</si>
  <si>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</si>
  <si>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</si>
  <si>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</si>
  <si>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</si>
  <si>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</si>
  <si>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</si>
  <si>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</si>
  <si>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</si>
  <si>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</si>
  <si>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</si>
  <si>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</si>
  <si>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</si>
  <si>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</si>
  <si>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</si>
  <si>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</si>
  <si>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</si>
  <si>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</si>
  <si>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</si>
  <si>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</si>
  <si>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</si>
  <si>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</si>
  <si>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</si>
  <si>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</si>
  <si>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</si>
  <si>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</si>
  <si>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</si>
  <si>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</si>
  <si>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</si>
  <si>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</si>
  <si>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</si>
  <si>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</si>
  <si>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</si>
  <si>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</si>
  <si>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</si>
  <si>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</si>
  <si>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</si>
  <si>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</si>
  <si>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</si>
  <si>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</si>
  <si>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</si>
  <si>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</si>
  <si>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</si>
  <si>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</si>
  <si>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</si>
  <si>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</si>
  <si>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</si>
  <si>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</si>
  <si>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</si>
  <si>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</si>
  <si>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</si>
  <si>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</si>
  <si>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</si>
  <si>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</si>
  <si>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</si>
  <si>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</si>
  <si>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</si>
  <si>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</si>
  <si>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</si>
  <si>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</si>
  <si>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</si>
  <si>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</si>
  <si>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</si>
  <si>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</si>
  <si>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</si>
  <si>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</si>
  <si>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</si>
  <si>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</si>
  <si>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</si>
  <si>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</si>
  <si>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</si>
  <si>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</si>
  <si>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</si>
  <si>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</si>
  <si>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</si>
  <si>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</si>
  <si>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</si>
  <si>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</si>
  <si>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</si>
  <si>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</si>
  <si>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</si>
  <si>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</si>
  <si>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</si>
  <si>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</si>
  <si>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</si>
  <si>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</si>
  <si>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</si>
  <si>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</si>
  <si>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</si>
  <si>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</si>
  <si>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</si>
  <si>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</si>
  <si>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</si>
  <si>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</si>
  <si>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</si>
  <si>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</si>
  <si>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</si>
  <si>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</si>
  <si>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</si>
  <si>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</si>
  <si>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</si>
  <si>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</si>
  <si>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</si>
  <si>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</si>
  <si>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</si>
  <si>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</si>
  <si>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</si>
  <si>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</si>
  <si>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</si>
  <si>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</si>
  <si>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</si>
  <si>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</si>
  <si>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</si>
  <si>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</si>
  <si>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</si>
  <si>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</si>
  <si>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</si>
  <si>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</si>
  <si>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</si>
  <si>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</si>
  <si>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</si>
  <si>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</si>
  <si>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</si>
  <si>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</si>
  <si>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</si>
  <si>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</si>
  <si>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</si>
  <si>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</si>
  <si>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</si>
  <si>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</si>
  <si>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</si>
  <si>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</si>
  <si>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</si>
  <si>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</si>
  <si>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</si>
  <si>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</si>
  <si>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</si>
  <si>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</si>
  <si>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</si>
  <si>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</si>
  <si>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</si>
  <si>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</si>
  <si>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</si>
  <si>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</si>
  <si>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</si>
  <si>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</si>
  <si>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</si>
  <si>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</si>
  <si>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</si>
  <si>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</si>
  <si>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</si>
  <si>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</si>
  <si>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</si>
  <si>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</si>
  <si>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</si>
  <si>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</si>
  <si>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</si>
  <si>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</si>
  <si>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</si>
  <si>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</si>
  <si>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</si>
  <si>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</si>
  <si>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</si>
  <si>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</si>
  <si>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</si>
  <si>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</si>
  <si>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</si>
  <si>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</si>
  <si>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</si>
  <si>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</si>
  <si>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</si>
  <si>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</si>
  <si>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</si>
  <si>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</si>
  <si>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</si>
  <si>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</si>
  <si>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</si>
  <si>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</si>
  <si>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</si>
  <si>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</si>
  <si>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</si>
  <si>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</si>
  <si>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</si>
  <si>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</si>
  <si>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</si>
  <si>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</si>
  <si>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</si>
  <si>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</si>
  <si>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</si>
  <si>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</si>
  <si>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</si>
  <si>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</si>
  <si>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</si>
  <si>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</si>
  <si>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</si>
  <si>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</si>
  <si>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</si>
  <si>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</si>
  <si>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</si>
  <si>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</si>
  <si>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</si>
  <si>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</si>
  <si>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</si>
  <si>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</si>
  <si>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</si>
  <si>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</si>
  <si>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</si>
  <si>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</si>
  <si>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</si>
  <si>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</si>
  <si>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</si>
  <si>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</si>
  <si>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</si>
  <si>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</si>
  <si>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</si>
  <si>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</si>
  <si>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</si>
  <si>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</si>
  <si>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</si>
  <si>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</si>
  <si>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</si>
  <si>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</si>
  <si>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</si>
  <si>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</si>
  <si>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</si>
  <si>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</si>
  <si>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</si>
  <si>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</si>
  <si>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</si>
  <si>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</si>
  <si>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</si>
  <si>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</si>
  <si>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</si>
  <si>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</si>
  <si>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</si>
  <si>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</si>
  <si>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</si>
  <si>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</si>
  <si>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</si>
  <si>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</si>
  <si>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</si>
  <si>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</si>
  <si>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</si>
  <si>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</si>
  <si>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</si>
  <si>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</si>
  <si>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</si>
  <si>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</si>
  <si>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</si>
  <si>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</si>
  <si>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</si>
  <si>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</si>
  <si>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</si>
  <si>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</si>
  <si>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</si>
  <si>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</si>
  <si>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</si>
  <si>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</si>
  <si>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</si>
  <si>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</si>
  <si>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</si>
  <si>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</si>
  <si>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</si>
  <si>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</si>
  <si>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</si>
  <si>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</si>
  <si>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</si>
  <si>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</si>
  <si>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</si>
  <si>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</si>
  <si>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</si>
  <si>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</si>
  <si>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</si>
  <si>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</si>
  <si>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</si>
  <si>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</si>
  <si>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</si>
  <si>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</si>
  <si>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</si>
  <si>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</si>
  <si>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</si>
  <si>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</si>
  <si>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</si>
  <si>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</si>
  <si>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</si>
  <si>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</si>
  <si>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</si>
  <si>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</si>
  <si>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</si>
  <si>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</si>
  <si>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</si>
  <si>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</si>
  <si>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</si>
  <si>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</si>
  <si>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</si>
  <si>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</si>
  <si>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</si>
  <si>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</si>
  <si>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</si>
  <si>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</si>
  <si>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</si>
  <si>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</si>
  <si>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</si>
  <si>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</si>
  <si>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</si>
  <si>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</si>
  <si>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</si>
  <si>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</si>
  <si>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</si>
  <si>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</si>
  <si>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</si>
  <si>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</si>
  <si>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</si>
  <si>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</si>
  <si>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</si>
  <si>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</si>
  <si>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</si>
  <si>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</si>
  <si>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</si>
  <si>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</si>
  <si>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</si>
  <si>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</si>
  <si>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</si>
  <si>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</si>
  <si>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</si>
  <si>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</si>
  <si>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</si>
  <si>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</si>
  <si>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</si>
  <si>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</si>
  <si>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</si>
  <si>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</si>
  <si>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</si>
  <si>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</si>
  <si>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</si>
  <si>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</si>
  <si>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</si>
  <si>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</si>
  <si>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</si>
  <si>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</si>
  <si>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</si>
  <si>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</si>
  <si>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</si>
  <si>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</si>
  <si>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</si>
  <si>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</si>
  <si>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</si>
  <si>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</si>
  <si>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</si>
  <si>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</si>
  <si>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</si>
  <si>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</si>
  <si>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</si>
  <si>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</si>
  <si>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</si>
  <si>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</si>
  <si>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</si>
  <si>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</si>
  <si>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</si>
  <si>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</si>
  <si>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</si>
  <si>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</si>
  <si>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</si>
  <si>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</si>
  <si>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</si>
  <si>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</si>
  <si>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</si>
  <si>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</si>
  <si>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</si>
  <si>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</si>
  <si>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</si>
  <si>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</si>
  <si>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</si>
  <si>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</si>
  <si>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</si>
  <si>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</si>
  <si>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</si>
  <si>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</si>
  <si>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</si>
  <si>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</si>
  <si>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</si>
  <si>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</si>
  <si>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</si>
  <si>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</si>
  <si>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</si>
  <si>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</si>
  <si>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</si>
  <si>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</si>
  <si>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</si>
  <si>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</si>
  <si>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</si>
  <si>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</si>
  <si>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</si>
  <si>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</si>
  <si>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</si>
  <si>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</si>
  <si>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</si>
  <si>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</si>
  <si>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</si>
  <si>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</si>
  <si>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</si>
  <si>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</si>
  <si>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</si>
  <si>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</si>
  <si>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</si>
  <si>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</si>
  <si>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</si>
  <si>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</si>
  <si>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</si>
  <si>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</si>
  <si>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</si>
  <si>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</si>
  <si>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</si>
  <si>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</si>
  <si>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</si>
  <si>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</si>
  <si>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</si>
  <si>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</si>
  <si>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</si>
  <si>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</si>
  <si>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</si>
  <si>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</si>
  <si>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</si>
  <si>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</si>
  <si>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</si>
  <si>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</si>
  <si>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</si>
  <si>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</si>
  <si>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</si>
  <si>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</si>
  <si>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</si>
  <si>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</si>
  <si>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</si>
  <si>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</si>
  <si>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</si>
  <si>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</si>
  <si>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</si>
  <si>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</si>
  <si>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</si>
  <si>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</si>
  <si>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</si>
  <si>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</si>
  <si>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</si>
  <si>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</si>
  <si>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</si>
  <si>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</si>
  <si>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</si>
  <si>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</si>
  <si>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</si>
  <si>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</si>
  <si>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</si>
  <si>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</si>
  <si>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</si>
  <si>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</si>
  <si>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</si>
  <si>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</si>
  <si>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</si>
  <si>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</si>
  <si>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</si>
  <si>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</si>
  <si>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</si>
  <si>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</si>
  <si>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</si>
  <si>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</si>
  <si>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</si>
  <si>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</si>
  <si>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</si>
  <si>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</si>
  <si>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</si>
  <si>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</si>
  <si>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</si>
  <si>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</si>
  <si>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</si>
  <si>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</si>
  <si>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</si>
  <si>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</si>
  <si>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</si>
  <si>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</si>
  <si>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</si>
  <si>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</si>
  <si>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</si>
  <si>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</si>
  <si>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</si>
  <si>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</si>
  <si>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</si>
  <si>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</si>
  <si>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</si>
  <si>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</si>
  <si>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</si>
  <si>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</si>
  <si>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</si>
  <si>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</si>
  <si>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</si>
  <si>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</si>
  <si>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</si>
  <si>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</si>
  <si>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</si>
  <si>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</si>
  <si>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</si>
  <si>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</si>
  <si>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</si>
  <si>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</si>
  <si>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</si>
  <si>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</si>
  <si>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</si>
  <si>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</si>
  <si>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</si>
  <si>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</si>
  <si>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</si>
  <si>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</si>
  <si>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</si>
  <si>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</si>
  <si>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</si>
  <si>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</si>
  <si>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</si>
  <si>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</si>
  <si>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</si>
  <si>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</si>
  <si>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</si>
  <si>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</si>
  <si>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</si>
  <si>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</si>
  <si>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</si>
  <si>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</si>
  <si>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</si>
  <si>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</si>
  <si>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</si>
  <si>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</si>
  <si>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</si>
  <si>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</si>
  <si>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</si>
  <si>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</si>
  <si>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</si>
  <si>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</si>
  <si>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</si>
  <si>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</si>
  <si>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</si>
  <si>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</si>
  <si>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</si>
  <si>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</si>
  <si>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</si>
  <si>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</si>
  <si>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</si>
  <si>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</si>
  <si>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</si>
  <si>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</si>
  <si>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</si>
  <si>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</si>
  <si>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</si>
  <si>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</si>
  <si>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</si>
  <si>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</si>
  <si>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</si>
  <si>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</si>
  <si>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</si>
  <si>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</si>
  <si>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</si>
  <si>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</si>
  <si>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</si>
  <si>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</si>
  <si>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</si>
  <si>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</si>
  <si>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</si>
  <si>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</si>
  <si>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</si>
  <si>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</si>
  <si>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</si>
  <si>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</si>
  <si>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</si>
  <si>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</si>
  <si>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</si>
  <si>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</si>
  <si>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</si>
  <si>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</si>
  <si>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</si>
  <si>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</si>
  <si>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</si>
  <si>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</si>
  <si>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</si>
  <si>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</si>
  <si>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</si>
  <si>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</si>
  <si>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</si>
  <si>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</si>
  <si>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</si>
  <si>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</si>
  <si>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</si>
  <si>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</si>
  <si>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</si>
  <si>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</si>
  <si>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</si>
  <si>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</si>
  <si>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</si>
  <si>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</si>
  <si>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</si>
  <si>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</si>
  <si>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</si>
  <si>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</si>
  <si>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</si>
  <si>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</si>
  <si>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</si>
  <si>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</si>
  <si>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</si>
  <si>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</si>
  <si>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</si>
  <si>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</si>
  <si>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</si>
  <si>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</si>
  <si>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</si>
  <si>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</si>
  <si>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</si>
  <si>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</si>
  <si>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</si>
  <si>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</si>
  <si>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</si>
  <si>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</si>
  <si>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</si>
  <si>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</si>
  <si>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</si>
  <si>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</si>
  <si>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</si>
  <si>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</si>
  <si>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</si>
  <si>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</si>
  <si>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</si>
  <si>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</si>
  <si>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</si>
  <si>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</si>
  <si>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</si>
  <si>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</si>
  <si>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</si>
  <si>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</si>
  <si>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</si>
  <si>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</si>
  <si>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</si>
  <si>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</si>
  <si>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</si>
  <si>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</si>
  <si>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</si>
  <si>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</si>
  <si>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</si>
  <si>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</si>
  <si>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</si>
  <si>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</si>
  <si>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</si>
  <si>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</si>
  <si>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</si>
  <si>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</si>
  <si>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</si>
  <si>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</si>
  <si>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</si>
  <si>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</si>
  <si>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</si>
  <si>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</si>
  <si>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</si>
  <si>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</si>
  <si>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</si>
  <si>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</si>
  <si>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</si>
  <si>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</si>
  <si>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</si>
  <si>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</si>
  <si>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</si>
  <si>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</si>
  <si>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</si>
  <si>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</si>
  <si>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</si>
  <si>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</si>
  <si>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</si>
  <si>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</si>
  <si>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</si>
  <si>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</si>
  <si>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</si>
  <si>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</si>
  <si>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</si>
  <si>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</si>
  <si>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</si>
  <si>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</si>
  <si>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</si>
  <si>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</si>
  <si>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</si>
  <si>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</si>
  <si>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</si>
  <si>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</si>
  <si>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</si>
  <si>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</si>
  <si>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</si>
  <si>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</si>
  <si>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</si>
  <si>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</si>
  <si>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</si>
  <si>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</si>
  <si>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</si>
  <si>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</si>
  <si>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</si>
  <si>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</si>
  <si>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</si>
  <si>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</si>
  <si>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</si>
  <si>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</si>
  <si>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</si>
  <si>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</si>
  <si>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</si>
  <si>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</si>
  <si>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</si>
  <si>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</si>
  <si>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</si>
  <si>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</si>
  <si>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</si>
  <si>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</si>
  <si>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</si>
  <si>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</si>
  <si>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</si>
  <si>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</si>
  <si>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</si>
  <si>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</si>
  <si>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</si>
  <si>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</si>
  <si>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</si>
  <si>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</si>
  <si>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</si>
  <si>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</si>
  <si>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</si>
  <si>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</si>
  <si>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</si>
  <si>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</si>
  <si>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</si>
  <si>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</si>
  <si>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</si>
  <si>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</si>
  <si>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</si>
  <si>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</si>
  <si>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</si>
  <si>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</si>
  <si>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</si>
  <si>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</si>
  <si>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</si>
  <si>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</si>
  <si>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</si>
  <si>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</si>
  <si>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</si>
  <si>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</si>
  <si>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</si>
  <si>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</si>
  <si>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</si>
  <si>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</si>
  <si>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</si>
  <si>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</si>
  <si>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</si>
  <si>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</si>
  <si>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</si>
  <si>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</si>
  <si>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</si>
  <si>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</si>
  <si>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</si>
  <si>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</si>
  <si>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</si>
  <si>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</si>
  <si>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</si>
  <si>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</si>
  <si>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</si>
  <si>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</si>
  <si>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</si>
  <si>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</si>
  <si>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</si>
  <si>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</si>
  <si>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</si>
  <si>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</si>
  <si>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</si>
  <si>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</si>
  <si>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</si>
  <si>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</si>
  <si>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</si>
  <si>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</si>
  <si>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</si>
  <si>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</si>
  <si>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</si>
  <si>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</si>
  <si>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</si>
  <si>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</si>
  <si>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</si>
  <si>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</si>
  <si>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</si>
  <si>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</si>
  <si>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</si>
  <si>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</si>
  <si>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</si>
  <si>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</si>
  <si>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</si>
  <si>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</si>
  <si>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</si>
  <si>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</si>
  <si>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</si>
  <si>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</si>
  <si>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</si>
  <si>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</si>
  <si>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</si>
  <si>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</si>
  <si>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</si>
  <si>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</si>
  <si>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</si>
  <si>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</si>
  <si>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</si>
  <si>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</si>
  <si>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</si>
  <si>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</si>
  <si>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</si>
  <si>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</si>
  <si>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</si>
  <si>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</si>
  <si>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</si>
  <si>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</si>
  <si>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</si>
  <si>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</si>
  <si>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</si>
  <si>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</si>
  <si>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</si>
  <si>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</si>
  <si>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</si>
  <si>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</si>
  <si>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</si>
  <si>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</si>
  <si>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</si>
  <si>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</si>
  <si>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</si>
  <si>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</si>
  <si>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</si>
  <si>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</si>
  <si>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</si>
  <si>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</si>
  <si>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</si>
  <si>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</si>
  <si>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</si>
  <si>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</si>
  <si>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</si>
  <si>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</si>
  <si>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</si>
  <si>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</si>
  <si>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</si>
  <si>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</si>
  <si>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</si>
  <si>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</si>
  <si>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</si>
  <si>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</si>
  <si>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</si>
  <si>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</si>
  <si>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</si>
  <si>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</si>
  <si>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</si>
  <si>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</si>
  <si>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</si>
  <si>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</si>
  <si>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</si>
  <si>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</si>
  <si>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</si>
  <si>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</si>
  <si>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</si>
  <si>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</si>
  <si>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</si>
  <si>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</si>
  <si>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</si>
  <si>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</si>
  <si>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</si>
  <si>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</si>
  <si>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</si>
  <si>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</si>
  <si>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</si>
  <si>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</si>
  <si>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</si>
  <si>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</si>
  <si>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</si>
  <si>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</si>
  <si>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</si>
  <si>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</si>
  <si>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</si>
  <si>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</si>
  <si>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</si>
  <si>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</si>
  <si>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</si>
  <si>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</si>
  <si>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</si>
  <si>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</si>
  <si>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</si>
  <si>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</si>
  <si>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</si>
  <si>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</si>
  <si>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</si>
  <si>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</si>
  <si>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</si>
  <si>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</si>
  <si>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</si>
  <si>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</si>
  <si>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</si>
  <si>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</si>
  <si>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</si>
  <si>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</si>
  <si>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</si>
  <si>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</si>
  <si>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</si>
  <si>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</si>
  <si>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</si>
  <si>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</si>
  <si>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</si>
  <si>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</si>
  <si>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</si>
  <si>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</si>
  <si>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</si>
  <si>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</si>
  <si>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</si>
  <si>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</si>
  <si>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</si>
  <si>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</si>
  <si>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</si>
  <si>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</si>
  <si>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</si>
  <si>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</si>
  <si>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</si>
  <si>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</si>
  <si>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</si>
  <si>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</si>
  <si>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</si>
  <si>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</si>
  <si>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</si>
  <si>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</si>
  <si>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</si>
  <si>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</si>
  <si>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</si>
  <si>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</si>
  <si>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</si>
  <si>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</si>
  <si>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</si>
  <si>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</si>
  <si>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</si>
  <si>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</si>
  <si>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</si>
  <si>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</si>
  <si>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</si>
  <si>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</si>
  <si>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</si>
  <si>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</si>
  <si>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</si>
  <si>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</si>
  <si>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</si>
  <si>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</si>
  <si>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</si>
  <si>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</si>
  <si>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</si>
  <si>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</si>
  <si>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</si>
  <si>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</si>
  <si>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</si>
  <si>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</si>
  <si>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</si>
  <si>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</si>
  <si>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</si>
  <si>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</si>
  <si>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</si>
  <si>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</si>
  <si>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</si>
  <si>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</si>
  <si>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</si>
  <si>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</si>
  <si>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</si>
  <si>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</si>
  <si>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</si>
  <si>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</si>
  <si>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</si>
  <si>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</si>
  <si>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</si>
  <si>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</si>
  <si>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</si>
  <si>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</si>
  <si>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</si>
  <si>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</si>
  <si>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</si>
  <si>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</si>
  <si>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</si>
  <si>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</si>
  <si>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</si>
  <si>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</si>
  <si>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</si>
  <si>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</si>
  <si>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</si>
  <si>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</si>
  <si>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</si>
  <si>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</si>
  <si>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</si>
  <si>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</si>
  <si>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</si>
  <si>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</si>
  <si>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</si>
  <si>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</si>
  <si>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</si>
  <si>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</si>
  <si>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</si>
  <si>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</si>
  <si>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</si>
  <si>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</si>
  <si>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</si>
  <si>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</si>
  <si>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</si>
  <si>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</si>
  <si>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</si>
  <si>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</si>
  <si>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</si>
  <si>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</si>
  <si>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</si>
  <si>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</si>
  <si>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</si>
  <si>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</si>
  <si>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</si>
  <si>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</si>
  <si>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</si>
  <si>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</si>
  <si>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</si>
  <si>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</si>
  <si>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</si>
  <si>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</si>
  <si>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</si>
  <si>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</si>
  <si>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</si>
  <si>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</si>
  <si>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</si>
  <si>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</si>
  <si>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</si>
  <si>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</si>
  <si>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</si>
  <si>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</si>
  <si>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</si>
  <si>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</si>
  <si>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</si>
  <si>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</si>
  <si>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</si>
  <si>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</si>
  <si>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</si>
  <si>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</si>
  <si>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</si>
  <si>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</si>
  <si>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</si>
  <si>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</si>
  <si>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</si>
  <si>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</si>
  <si>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</si>
  <si>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</si>
  <si>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</si>
  <si>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</si>
  <si>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</si>
  <si>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</si>
  <si>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</si>
  <si>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</si>
  <si>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</si>
  <si>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</si>
  <si>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</si>
  <si>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</si>
  <si>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</si>
  <si>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</si>
  <si>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</si>
  <si>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</si>
  <si>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</si>
  <si>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</si>
  <si>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</si>
  <si>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</si>
  <si>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</si>
  <si>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</si>
  <si>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</si>
  <si>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</si>
  <si>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</si>
  <si>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</si>
  <si>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</si>
  <si>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</si>
  <si>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</si>
  <si>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</si>
  <si>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</si>
  <si>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</si>
  <si>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</si>
  <si>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</si>
  <si>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</si>
  <si>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</si>
  <si>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</si>
  <si>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</si>
  <si>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</si>
  <si>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</si>
  <si>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</si>
  <si>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</si>
  <si>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</si>
  <si>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</si>
  <si>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</si>
  <si>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</si>
  <si>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</si>
  <si>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</si>
  <si>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</si>
  <si>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</si>
  <si>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</si>
  <si>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</si>
  <si>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</si>
  <si>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</si>
  <si>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</si>
  <si>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</si>
  <si>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</si>
  <si>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</si>
  <si>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</si>
  <si>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</si>
  <si>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</si>
  <si>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</si>
  <si>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</si>
  <si>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</si>
  <si>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</si>
  <si>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</si>
  <si>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</si>
  <si>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</si>
  <si>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</si>
  <si>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</si>
  <si>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</si>
  <si>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</si>
  <si>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</si>
  <si>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</si>
  <si>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</si>
  <si>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</si>
  <si>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</si>
  <si>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</si>
  <si>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</si>
  <si>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</si>
  <si>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</si>
  <si>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</si>
  <si>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</si>
  <si>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</si>
  <si>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</si>
  <si>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</si>
  <si>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</si>
  <si>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</si>
  <si>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</si>
  <si>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</si>
  <si>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</si>
  <si>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</si>
  <si>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</si>
  <si>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</si>
  <si>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</si>
  <si>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</si>
  <si>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</si>
  <si>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</si>
  <si>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</si>
  <si>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</si>
  <si>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</si>
  <si>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</si>
  <si>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</si>
  <si>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</si>
  <si>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</si>
  <si>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</si>
  <si>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</si>
  <si>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</si>
  <si>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</si>
  <si>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</si>
  <si>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</si>
  <si>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</si>
  <si>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</si>
  <si>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</si>
  <si>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</si>
  <si>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</si>
  <si>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</si>
  <si>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</si>
  <si>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</si>
  <si>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</si>
  <si>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</si>
  <si>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</si>
  <si>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</si>
  <si>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</si>
  <si>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</si>
  <si>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</si>
  <si>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</si>
  <si>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</si>
  <si>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</si>
  <si>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</si>
  <si>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</si>
  <si>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</si>
  <si>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</si>
  <si>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</si>
  <si>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</si>
  <si>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</si>
  <si>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</si>
  <si>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</si>
  <si>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</si>
  <si>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</si>
  <si>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</si>
  <si>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</si>
  <si>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</si>
  <si>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</si>
  <si>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</si>
  <si>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</si>
  <si>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</si>
  <si>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</si>
  <si>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</si>
  <si>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</si>
  <si>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</si>
  <si>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</si>
  <si>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</si>
  <si>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</si>
  <si>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</si>
  <si>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</si>
  <si>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</si>
  <si>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</si>
  <si>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</si>
  <si>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</si>
  <si>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</si>
  <si>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</si>
  <si>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</si>
  <si>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</si>
  <si>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</si>
  <si>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</si>
  <si>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</si>
  <si>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</si>
  <si>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</si>
  <si>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</si>
  <si>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</si>
  <si>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</si>
  <si>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</si>
  <si>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</si>
  <si>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</si>
  <si>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</si>
  <si>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</si>
  <si>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</si>
  <si>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</si>
  <si>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</si>
  <si>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</si>
  <si>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</si>
  <si>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</si>
  <si>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</si>
  <si>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</si>
  <si>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</si>
  <si>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</si>
  <si>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</si>
  <si>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</si>
  <si>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</si>
  <si>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</si>
  <si>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</si>
  <si>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</si>
  <si>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</si>
  <si>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</si>
  <si>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</si>
  <si>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</si>
  <si>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</si>
  <si>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</si>
  <si>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</si>
  <si>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</si>
  <si>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</si>
  <si>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</si>
  <si>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</si>
  <si>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</si>
  <si>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</si>
  <si>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</si>
  <si>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</si>
  <si>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</si>
  <si>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</si>
  <si>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</si>
  <si>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</si>
  <si>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</si>
  <si>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</si>
  <si>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</si>
  <si>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</si>
  <si>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</si>
  <si>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</si>
  <si>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</si>
  <si>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</si>
  <si>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</si>
  <si>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</si>
  <si>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</si>
  <si>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</si>
  <si>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</si>
  <si>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</si>
  <si>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</si>
  <si>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</si>
  <si>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</si>
  <si>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</si>
  <si>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</si>
  <si>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</si>
  <si>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</si>
  <si>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</si>
  <si>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</si>
  <si>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</si>
  <si>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</si>
  <si>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</si>
  <si>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</si>
  <si>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</si>
  <si>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</si>
  <si>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</si>
  <si>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</si>
  <si>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</si>
  <si>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</si>
  <si>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</si>
  <si>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</si>
  <si>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</si>
  <si>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</si>
  <si>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</si>
  <si>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</si>
  <si>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</si>
  <si>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</si>
  <si>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</si>
  <si>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</si>
  <si>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</si>
  <si>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</si>
  <si>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</si>
  <si>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</si>
  <si>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</si>
  <si>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</si>
  <si>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</si>
  <si>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</si>
  <si>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</si>
  <si>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</si>
  <si>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</si>
  <si>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</si>
  <si>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</si>
  <si>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</si>
  <si>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</si>
  <si>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</si>
  <si>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</si>
  <si>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</si>
  <si>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</si>
  <si>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</si>
  <si>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</si>
  <si>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</si>
  <si>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</si>
  <si>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</si>
  <si>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</si>
  <si>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</si>
  <si>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</si>
  <si>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</si>
  <si>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</si>
  <si>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</si>
  <si>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</si>
  <si>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</si>
  <si>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</si>
  <si>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</si>
  <si>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</si>
  <si>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</si>
  <si>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</si>
  <si>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</si>
  <si>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</si>
  <si>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</si>
  <si>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</si>
  <si>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</si>
  <si>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</si>
  <si>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</si>
  <si>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</si>
  <si>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</si>
  <si>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</si>
  <si>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</si>
  <si>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</si>
  <si>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</si>
  <si>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</si>
  <si>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</si>
  <si>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</si>
  <si>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</si>
  <si>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</si>
  <si>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</si>
  <si>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</si>
  <si>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</si>
  <si>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</si>
  <si>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</si>
  <si>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</si>
  <si>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</si>
  <si>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</si>
  <si>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</si>
  <si>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</si>
  <si>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</si>
  <si>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</si>
  <si>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</si>
  <si>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</si>
  <si>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</si>
  <si>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</si>
  <si>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</si>
  <si>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</si>
  <si>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</si>
  <si>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</si>
  <si>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</si>
  <si>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</si>
  <si>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</si>
  <si>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</si>
  <si>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</si>
  <si>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</si>
  <si>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</si>
  <si>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</si>
  <si>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</si>
  <si>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</si>
  <si>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</si>
  <si>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</si>
  <si>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</si>
  <si>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</si>
  <si>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</si>
  <si>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</si>
  <si>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</si>
  <si>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</si>
  <si>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</si>
  <si>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</si>
  <si>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</si>
  <si>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</si>
  <si>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</si>
  <si>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</si>
  <si>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</si>
  <si>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</si>
  <si>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</si>
  <si>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</si>
  <si>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</si>
  <si>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</si>
  <si>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</si>
  <si>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</si>
  <si>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</si>
  <si>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</si>
  <si>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</si>
  <si>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</si>
  <si>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</si>
  <si>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</si>
  <si>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</si>
  <si>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</si>
  <si>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</si>
  <si>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</si>
  <si>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</si>
  <si>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</si>
  <si>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</si>
  <si>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</si>
  <si>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</si>
  <si>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</si>
  <si>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</si>
  <si>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</si>
  <si>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</si>
  <si>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</si>
  <si>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</si>
  <si>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</si>
  <si>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</si>
  <si>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</si>
  <si>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</si>
  <si>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</si>
  <si>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</si>
  <si>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</si>
  <si>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</si>
  <si>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</si>
  <si>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</si>
  <si>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</si>
  <si>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</si>
  <si>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</si>
  <si>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</si>
  <si>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</si>
  <si>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</si>
  <si>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</si>
  <si>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</si>
  <si>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</si>
  <si>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</si>
  <si>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</si>
  <si>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</si>
  <si>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</si>
  <si>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</si>
  <si>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</si>
  <si>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</si>
  <si>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</si>
  <si>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</si>
  <si>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</si>
  <si>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</si>
  <si>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</si>
  <si>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</si>
  <si>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</si>
  <si>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</si>
  <si>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</si>
  <si>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</si>
  <si>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</si>
  <si>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</si>
  <si>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</si>
  <si>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</si>
  <si>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</si>
  <si>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</si>
  <si>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</si>
  <si>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</si>
  <si>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</si>
  <si>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</si>
  <si>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</si>
  <si>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</si>
  <si>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</si>
  <si>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</si>
  <si>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</si>
  <si>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</si>
  <si>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</si>
  <si>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</si>
  <si>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</si>
  <si>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</si>
  <si>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</si>
  <si>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</si>
  <si>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</si>
  <si>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</si>
  <si>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</si>
  <si>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</si>
  <si>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</si>
  <si>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</si>
  <si>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</si>
  <si>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</si>
  <si>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</si>
  <si>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</si>
  <si>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</si>
  <si>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</si>
  <si>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</si>
  <si>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</si>
  <si>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</si>
  <si>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</si>
  <si>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</si>
  <si>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</si>
  <si>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</si>
  <si>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</si>
  <si>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</si>
  <si>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</si>
  <si>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</si>
  <si>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</si>
  <si>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</si>
  <si>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</si>
  <si>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</si>
  <si>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</si>
  <si>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</si>
  <si>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</si>
  <si>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</si>
  <si>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</si>
  <si>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</si>
  <si>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</si>
  <si>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</si>
  <si>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</si>
  <si>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</si>
  <si>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</si>
  <si>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</si>
  <si>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</si>
  <si>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</si>
  <si>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</si>
  <si>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</si>
  <si>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</si>
  <si>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</si>
  <si>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</si>
  <si>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</si>
  <si>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</si>
  <si>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</si>
  <si>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</si>
  <si>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</si>
  <si>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</si>
  <si>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</si>
  <si>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</si>
  <si>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</si>
  <si>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</si>
  <si>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</si>
  <si>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</si>
  <si>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</si>
  <si>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</si>
  <si>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</si>
  <si>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</si>
  <si>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</si>
  <si>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</si>
  <si>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</si>
  <si>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</si>
  <si>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</si>
  <si>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</si>
  <si>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</si>
  <si>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</si>
  <si>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</si>
  <si>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</si>
  <si>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</si>
  <si>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</si>
  <si>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</si>
  <si>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</si>
  <si>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</si>
  <si>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</si>
  <si>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</si>
  <si>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</si>
  <si>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</si>
  <si>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</si>
  <si>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</si>
  <si>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</si>
  <si>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</si>
  <si>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</si>
  <si>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</si>
  <si>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</si>
  <si>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</si>
  <si>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</si>
  <si>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</si>
  <si>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</si>
  <si>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</si>
  <si>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</si>
  <si>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</si>
  <si>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</si>
  <si>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</si>
  <si>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</si>
  <si>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</si>
  <si>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</si>
  <si>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</si>
  <si>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</si>
  <si>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</si>
  <si>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</si>
  <si>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</si>
  <si>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</si>
  <si>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</si>
  <si>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</si>
  <si>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</si>
  <si>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</si>
  <si>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</si>
  <si>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</si>
  <si>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</si>
  <si>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</si>
  <si>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</si>
  <si>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</si>
  <si>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</si>
  <si>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</si>
  <si>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</si>
  <si>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</si>
  <si>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</si>
  <si>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</si>
  <si>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</si>
  <si>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</si>
  <si>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</si>
  <si>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</si>
  <si>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</si>
  <si>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</si>
  <si>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</si>
  <si>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</si>
  <si>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</si>
  <si>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</si>
  <si>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</si>
  <si>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</si>
  <si>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</si>
  <si>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</si>
  <si>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</si>
  <si>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</si>
  <si>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</si>
  <si>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</si>
  <si>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</si>
  <si>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</si>
  <si>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</si>
  <si>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</si>
  <si>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</si>
  <si>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</si>
  <si>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</si>
  <si>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</si>
  <si>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</si>
  <si>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</si>
  <si>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</si>
  <si>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</si>
  <si>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</si>
  <si>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</si>
  <si>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</si>
  <si>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</si>
  <si>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</si>
  <si>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</si>
  <si>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</si>
  <si>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</si>
  <si>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</si>
  <si>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</si>
  <si>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</si>
  <si>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</si>
  <si>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</si>
  <si>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</si>
  <si>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</si>
  <si>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</si>
  <si>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</si>
  <si>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</si>
  <si>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</si>
  <si>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</si>
  <si>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</si>
  <si>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</si>
  <si>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</si>
  <si>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</si>
  <si>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</si>
  <si>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</si>
  <si>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</si>
  <si>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</si>
  <si>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</si>
  <si>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</si>
  <si>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</si>
  <si>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</si>
  <si>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</si>
  <si>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</si>
  <si>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</si>
  <si>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</si>
  <si>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</si>
  <si>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</si>
  <si>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</si>
  <si>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</si>
  <si>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</si>
  <si>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</si>
  <si>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</si>
  <si>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</si>
  <si>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</si>
  <si>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</si>
  <si>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</si>
  <si>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</si>
  <si>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</si>
  <si>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</si>
  <si>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</si>
  <si>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</si>
  <si>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</si>
  <si>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</si>
  <si>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</si>
  <si>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</si>
  <si>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</si>
  <si>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</si>
  <si>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</si>
  <si>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</si>
  <si>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</si>
  <si>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</si>
  <si>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</si>
  <si>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</si>
  <si>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</si>
  <si>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</si>
  <si>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</si>
  <si>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</si>
  <si>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</si>
  <si>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</si>
  <si>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</si>
  <si>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</si>
  <si>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</si>
  <si>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</si>
  <si>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</si>
  <si>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</si>
  <si>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</si>
  <si>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</si>
  <si>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</si>
  <si>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</si>
  <si>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</si>
  <si>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</si>
  <si>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</si>
  <si>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</si>
  <si>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</si>
  <si>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</si>
  <si>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</si>
  <si>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</si>
  <si>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</si>
  <si>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</si>
  <si>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</si>
  <si>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</si>
  <si>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</si>
  <si>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</si>
  <si>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</si>
  <si>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</si>
  <si>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</si>
  <si>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</si>
  <si>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</si>
  <si>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</si>
  <si>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</si>
  <si>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</si>
  <si>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</si>
  <si>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</si>
  <si>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</si>
  <si>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</si>
  <si>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</si>
  <si>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</si>
  <si>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</si>
  <si>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</si>
  <si>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</si>
  <si>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</si>
  <si>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</si>
  <si>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</si>
  <si>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</si>
  <si>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</si>
  <si>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</si>
  <si>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</si>
  <si>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</si>
  <si>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</si>
  <si>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</si>
  <si>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</si>
  <si>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</si>
  <si>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</si>
  <si>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</si>
  <si>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</si>
  <si>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</si>
  <si>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</si>
  <si>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</si>
  <si>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</si>
  <si>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</si>
  <si>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</si>
  <si>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</si>
  <si>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</si>
  <si>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</si>
  <si>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</si>
  <si>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</si>
  <si>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</si>
  <si>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</si>
  <si>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</si>
  <si>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</si>
  <si>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</si>
  <si>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</si>
  <si>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</si>
  <si>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</si>
  <si>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</si>
  <si>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</si>
  <si>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</si>
  <si>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</si>
  <si>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</si>
  <si>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</si>
  <si>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</si>
  <si>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</si>
  <si>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</si>
  <si>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</si>
  <si>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</si>
  <si>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</si>
  <si>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</si>
  <si>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</si>
  <si>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</si>
  <si>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</si>
  <si>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</si>
  <si>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</si>
  <si>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</si>
  <si>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</si>
  <si>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</si>
  <si>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</si>
  <si>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</si>
  <si>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</si>
  <si>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</si>
  <si>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</si>
  <si>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</si>
  <si>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</si>
  <si>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</si>
  <si>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</si>
  <si>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</si>
  <si>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</si>
  <si>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</si>
  <si>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</si>
  <si>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</si>
  <si>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</si>
  <si>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</si>
  <si>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</si>
  <si>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</si>
  <si>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</si>
  <si>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</si>
  <si>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</si>
  <si>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</si>
  <si>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</si>
  <si>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</si>
  <si>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</si>
  <si>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</si>
  <si>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</si>
  <si>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</si>
  <si>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</si>
  <si>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</si>
  <si>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</si>
  <si>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</si>
  <si>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</si>
  <si>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</si>
  <si>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</si>
  <si>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</si>
  <si>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</si>
  <si>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</si>
  <si>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</si>
  <si>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</si>
  <si>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</si>
  <si>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</si>
  <si>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</si>
  <si>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</si>
  <si>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</si>
  <si>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</si>
  <si>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</si>
  <si>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</si>
  <si>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</si>
  <si>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</si>
  <si>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</si>
  <si>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</si>
  <si>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</si>
  <si>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</si>
  <si>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</si>
  <si>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</si>
  <si>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</si>
  <si>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</si>
  <si>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</si>
  <si>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</si>
  <si>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</si>
  <si>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</si>
  <si>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</si>
  <si>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</si>
  <si>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</si>
  <si>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</si>
  <si>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</si>
  <si>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</si>
  <si>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</si>
  <si>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</si>
  <si>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</si>
  <si>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</si>
  <si>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</si>
  <si>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</si>
  <si>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</si>
  <si>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</si>
  <si>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</si>
  <si>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</si>
  <si>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</si>
  <si>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</si>
  <si>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</si>
  <si>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</si>
  <si>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</si>
  <si>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</si>
  <si>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</si>
  <si>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</si>
  <si>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</si>
  <si>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</si>
  <si>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</si>
  <si>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</si>
  <si>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</si>
  <si>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</si>
  <si>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</si>
  <si>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</si>
  <si>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</si>
  <si>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</si>
  <si>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</si>
  <si>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</si>
  <si>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</si>
  <si>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</si>
  <si>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</si>
  <si>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</si>
  <si>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</si>
  <si>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</si>
  <si>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</si>
  <si>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</si>
  <si>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</si>
  <si>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</si>
  <si>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</si>
  <si>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</si>
  <si>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</si>
  <si>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</si>
  <si>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</si>
  <si>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</si>
  <si>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</si>
  <si>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</si>
  <si>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</si>
  <si>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</si>
  <si>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</si>
  <si>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</si>
  <si>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</si>
  <si>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</si>
  <si>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</si>
  <si>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</si>
  <si>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</si>
  <si>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</si>
  <si>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</si>
  <si>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</si>
  <si>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</si>
  <si>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</si>
  <si>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</si>
  <si>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</si>
  <si>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</si>
  <si>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</si>
  <si>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</si>
  <si>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</si>
  <si>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</si>
  <si>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</si>
  <si>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</si>
  <si>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</si>
  <si>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</si>
  <si>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</si>
  <si>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</si>
  <si>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</si>
  <si>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</si>
  <si>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</si>
  <si>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</si>
  <si>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</si>
  <si>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</si>
  <si>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</si>
  <si>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</si>
  <si>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</si>
  <si>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</si>
  <si>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</si>
  <si>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</si>
  <si>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</si>
  <si>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</si>
  <si>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</si>
  <si>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</si>
  <si>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</si>
  <si>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</si>
  <si>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</si>
  <si>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</si>
  <si>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</si>
  <si>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</si>
  <si>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</si>
  <si>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</si>
  <si>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</si>
  <si>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</si>
  <si>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</si>
  <si>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</si>
  <si>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</si>
  <si>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</si>
  <si>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</si>
  <si>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</si>
  <si>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</si>
  <si>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</si>
  <si>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</si>
  <si>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</si>
  <si>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</si>
  <si>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</si>
  <si>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</si>
  <si>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</si>
  <si>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</si>
  <si>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</si>
  <si>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</si>
  <si>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</si>
  <si>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</si>
  <si>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</si>
  <si>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</si>
  <si>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</si>
  <si>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</si>
  <si>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</si>
  <si>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</si>
  <si>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</si>
  <si>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</si>
  <si>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</si>
  <si>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</si>
  <si>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</si>
  <si>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</si>
  <si>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</si>
  <si>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</si>
  <si>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</si>
  <si>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</si>
  <si>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</si>
  <si>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</si>
  <si>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</si>
  <si>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</si>
  <si>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</si>
  <si>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</si>
  <si>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</si>
  <si>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</si>
  <si>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</si>
  <si>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</si>
  <si>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</si>
  <si>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</si>
  <si>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</si>
  <si>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</si>
  <si>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</si>
  <si>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</si>
  <si>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</si>
  <si>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</si>
  <si>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</si>
  <si>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</si>
  <si>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</si>
  <si>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</si>
  <si>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</si>
  <si>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</si>
  <si>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</si>
  <si>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</si>
  <si>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</si>
  <si>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</si>
  <si>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</si>
  <si>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</si>
  <si>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</si>
  <si>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</si>
  <si>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</si>
  <si>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</si>
  <si>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</si>
  <si>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</si>
  <si>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</si>
  <si>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</si>
  <si>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</si>
  <si>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</si>
  <si>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</si>
  <si>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</si>
  <si>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</si>
  <si>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</si>
  <si>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</si>
  <si>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</si>
  <si>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</si>
  <si>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</si>
  <si>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</si>
  <si>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</si>
  <si>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</si>
  <si>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</si>
  <si>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</si>
  <si>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</si>
  <si>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</si>
  <si>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</si>
  <si>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</si>
  <si>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</si>
  <si>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</si>
  <si>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</si>
  <si>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</si>
  <si>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</si>
  <si>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</si>
  <si>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</si>
  <si>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</si>
  <si>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</si>
  <si>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</si>
  <si>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</si>
  <si>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</si>
  <si>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</si>
  <si>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</si>
  <si>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</si>
  <si>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</si>
  <si>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</si>
  <si>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</si>
  <si>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</si>
  <si>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</si>
  <si>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</si>
  <si>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</si>
  <si>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</si>
  <si>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</si>
  <si>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</si>
  <si>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</si>
  <si>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</si>
  <si>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</si>
  <si>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</si>
  <si>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</si>
  <si>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</si>
  <si>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</si>
  <si>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</si>
  <si>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</si>
  <si>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</si>
  <si>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</si>
  <si>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</si>
  <si>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</si>
  <si>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</si>
  <si>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</si>
  <si>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</si>
  <si>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</si>
  <si>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</si>
  <si>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</si>
  <si>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</si>
  <si>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</si>
  <si>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</si>
  <si>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</si>
  <si>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</si>
  <si>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</si>
  <si>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</si>
  <si>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</si>
  <si>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</si>
  <si>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</si>
  <si>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</si>
  <si>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</si>
  <si>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</si>
  <si>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</si>
  <si>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</si>
  <si>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</si>
  <si>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</si>
  <si>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</si>
  <si>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</si>
  <si>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</si>
  <si>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</si>
  <si>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</si>
  <si>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</si>
  <si>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</si>
  <si>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</si>
  <si>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</si>
  <si>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</si>
  <si>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</si>
  <si>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</si>
  <si>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</si>
  <si>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</si>
  <si>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</si>
  <si>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</si>
  <si>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</si>
  <si>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</si>
  <si>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</si>
  <si>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</si>
  <si>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</si>
  <si>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</si>
  <si>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</si>
  <si>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</si>
  <si>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</si>
  <si>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</si>
  <si>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</si>
  <si>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</si>
  <si>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</si>
  <si>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</si>
  <si>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</si>
  <si>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</si>
  <si>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</si>
  <si>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</si>
  <si>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</si>
  <si>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</si>
  <si>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</si>
  <si>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</si>
  <si>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</si>
  <si>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</si>
  <si>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</si>
  <si>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</si>
  <si>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</si>
  <si>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</si>
  <si>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</si>
  <si>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</si>
  <si>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</si>
  <si>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</si>
  <si>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</si>
  <si>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</si>
  <si>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</si>
  <si>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</si>
  <si>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</si>
  <si>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</si>
  <si>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</si>
  <si>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</si>
  <si>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</si>
  <si>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</si>
  <si>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</si>
  <si>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</si>
  <si>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</si>
  <si>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</si>
  <si>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</si>
  <si>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</si>
  <si>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</si>
  <si>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</si>
  <si>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</si>
  <si>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</si>
  <si>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</si>
  <si>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</si>
  <si>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</si>
  <si>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</si>
  <si>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</si>
  <si>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</si>
  <si>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</si>
  <si>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</si>
  <si>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</si>
  <si>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</si>
  <si>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</si>
  <si>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</si>
  <si>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</si>
  <si>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</si>
  <si>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</si>
  <si>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</si>
  <si>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</si>
  <si>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</si>
  <si>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</si>
  <si>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</si>
  <si>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</si>
  <si>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</si>
  <si>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</si>
  <si>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</si>
  <si>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</si>
  <si>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</si>
  <si>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</si>
  <si>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</si>
  <si>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</si>
  <si>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</si>
  <si>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</si>
  <si>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</si>
  <si>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</si>
  <si>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</si>
  <si>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</si>
  <si>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</si>
  <si>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</si>
  <si>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</si>
  <si>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</si>
  <si>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</si>
  <si>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</si>
  <si>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</si>
  <si>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</si>
  <si>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</si>
  <si>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</si>
  <si>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</si>
  <si>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</si>
  <si>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</si>
  <si>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</si>
  <si>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</si>
  <si>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</si>
  <si>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</si>
  <si>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</si>
  <si>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</si>
  <si>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</si>
  <si>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</si>
  <si>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</si>
  <si>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</si>
  <si>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</si>
  <si>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</si>
  <si>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</si>
  <si>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</si>
  <si>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</si>
  <si>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</si>
  <si>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</si>
  <si>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</si>
  <si>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</si>
  <si>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</si>
  <si>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</si>
  <si>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</si>
  <si>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</si>
  <si>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</si>
  <si>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</si>
  <si>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</si>
  <si>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</si>
  <si>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</si>
  <si>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</si>
  <si>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</si>
  <si>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</si>
  <si>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</si>
  <si>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</si>
  <si>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</si>
  <si>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</si>
  <si>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</si>
  <si>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</si>
  <si>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</si>
  <si>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</si>
  <si>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</si>
  <si>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</si>
  <si>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</si>
  <si>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</si>
  <si>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</si>
  <si>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</si>
  <si>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</si>
  <si>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</si>
  <si>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</si>
  <si>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</si>
  <si>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</si>
  <si>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</si>
  <si>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</si>
  <si>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</si>
  <si>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</si>
  <si>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</si>
  <si>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</si>
  <si>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</si>
  <si>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</si>
  <si>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</si>
  <si>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</si>
  <si>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</si>
  <si>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</si>
  <si>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</si>
  <si>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</si>
  <si>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</si>
  <si>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</si>
  <si>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</si>
  <si>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</si>
  <si>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</si>
  <si>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</si>
  <si>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</si>
  <si>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</si>
  <si>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</si>
  <si>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</si>
  <si>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</si>
  <si>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</si>
  <si>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</si>
  <si>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</si>
  <si>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</si>
  <si>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</si>
  <si>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</si>
  <si>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</si>
  <si>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</si>
  <si>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</si>
  <si>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</si>
  <si>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</si>
  <si>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</si>
  <si>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</si>
  <si>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</si>
  <si>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</si>
  <si>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</si>
  <si>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</si>
  <si>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</si>
  <si>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</si>
  <si>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</si>
  <si>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</si>
  <si>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</si>
  <si>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</si>
  <si>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</si>
  <si>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</si>
  <si>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</si>
  <si>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</si>
  <si>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</si>
  <si>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</si>
  <si>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</si>
  <si>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</si>
  <si>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</si>
  <si>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</si>
  <si>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</si>
  <si>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</si>
  <si>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</si>
  <si>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</si>
  <si>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</si>
  <si>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</si>
  <si>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</si>
  <si>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</si>
  <si>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</si>
  <si>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</si>
  <si>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</si>
  <si>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</si>
  <si>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</si>
  <si>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</si>
  <si>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</si>
  <si>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</si>
  <si>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</si>
  <si>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</si>
  <si>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</si>
  <si>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</si>
  <si>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</si>
  <si>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</si>
  <si>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</si>
  <si>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</si>
  <si>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</si>
  <si>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</si>
  <si>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</si>
  <si>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</si>
  <si>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</si>
  <si>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</si>
  <si>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</si>
  <si>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</si>
  <si>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</si>
  <si>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</si>
  <si>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</si>
  <si>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</si>
  <si>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</si>
  <si>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</si>
  <si>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</si>
  <si>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</si>
  <si>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</si>
  <si>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</si>
  <si>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</si>
  <si>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</si>
  <si>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</si>
  <si>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</si>
  <si>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</si>
  <si>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</si>
  <si>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</si>
  <si>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</si>
  <si>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</si>
  <si>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</si>
  <si>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</si>
  <si>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</si>
  <si>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</si>
  <si>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</si>
  <si>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</si>
  <si>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</si>
  <si>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</si>
  <si>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</si>
  <si>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</si>
  <si>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</si>
  <si>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</si>
  <si>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</si>
  <si>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</si>
  <si>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</si>
  <si>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</si>
  <si>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</si>
  <si>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</si>
  <si>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</si>
  <si>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</si>
  <si>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</si>
  <si>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</si>
  <si>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</si>
  <si>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</si>
  <si>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</si>
  <si>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</si>
  <si>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</si>
  <si>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</si>
  <si>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</si>
  <si>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</si>
  <si>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</si>
  <si>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</si>
  <si>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</si>
  <si>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</si>
  <si>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</si>
  <si>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</si>
  <si>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</si>
  <si>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</si>
  <si>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</si>
  <si>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</si>
  <si>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</si>
  <si>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</si>
  <si>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</si>
  <si>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</si>
  <si>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</si>
  <si>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</si>
  <si>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</si>
  <si>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</si>
  <si>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</si>
  <si>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</si>
  <si>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</si>
  <si>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</si>
  <si>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</si>
  <si>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</si>
  <si>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</si>
  <si>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</si>
  <si>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</si>
  <si>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</si>
  <si>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</si>
  <si>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</si>
  <si>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</si>
  <si>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</si>
  <si>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</si>
  <si>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</si>
  <si>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</si>
  <si>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</si>
  <si>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</si>
  <si>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</si>
  <si>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</si>
  <si>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</si>
  <si>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</si>
  <si>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</si>
  <si>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</si>
  <si>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</si>
  <si>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</si>
  <si>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</si>
  <si>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</si>
  <si>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</si>
  <si>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</si>
  <si>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</si>
  <si>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</si>
  <si>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</si>
  <si>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</si>
  <si>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</si>
  <si>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</si>
  <si>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</si>
  <si>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</si>
  <si>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</si>
  <si>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</si>
  <si>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</si>
  <si>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</si>
  <si>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</si>
  <si>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</si>
  <si>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</si>
  <si>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</si>
  <si>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</si>
  <si>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</si>
  <si>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</si>
  <si>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</si>
  <si>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</si>
  <si>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</si>
  <si>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</si>
  <si>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</si>
  <si>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</si>
  <si>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</si>
  <si>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</si>
  <si>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</si>
  <si>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</si>
  <si>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</si>
  <si>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</si>
  <si>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</si>
  <si>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</si>
  <si>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</si>
  <si>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</si>
  <si>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</si>
  <si>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</si>
  <si>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</si>
  <si>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</si>
  <si>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</si>
  <si>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</si>
  <si>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</si>
  <si>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</si>
  <si>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</si>
  <si>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</si>
  <si>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</si>
  <si>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</si>
  <si>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</si>
  <si>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</si>
  <si>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</si>
  <si>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</si>
  <si>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</si>
  <si>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</si>
  <si>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</si>
  <si>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</si>
  <si>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</si>
  <si>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</si>
  <si>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</si>
  <si>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</si>
  <si>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</si>
  <si>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</si>
  <si>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</si>
  <si>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</si>
  <si>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</si>
  <si>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</si>
  <si>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</si>
  <si>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</si>
  <si>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</si>
  <si>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</si>
  <si>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</si>
  <si>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</si>
  <si>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</si>
  <si>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</si>
  <si>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</si>
  <si>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</si>
  <si>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</si>
  <si>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</si>
  <si>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</si>
  <si>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</si>
  <si>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</si>
  <si>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</si>
  <si>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</si>
  <si>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</si>
  <si>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</si>
  <si>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</si>
  <si>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</si>
  <si>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</si>
  <si>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</si>
  <si>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</si>
  <si>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</si>
  <si>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</si>
  <si>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</si>
  <si>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</si>
  <si>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</si>
  <si>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</si>
  <si>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</si>
  <si>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</si>
  <si>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</si>
  <si>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</si>
  <si>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</si>
  <si>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</si>
  <si>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</si>
  <si>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</si>
  <si>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</si>
  <si>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</si>
  <si>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</si>
  <si>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</si>
  <si>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</si>
  <si>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</si>
  <si>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</si>
  <si>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</si>
  <si>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</si>
  <si>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</si>
  <si>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</si>
  <si>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</si>
  <si>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</si>
  <si>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</si>
  <si>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</si>
  <si>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</si>
  <si>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</si>
  <si>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</si>
  <si>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</si>
  <si>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</si>
  <si>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</si>
  <si>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</si>
  <si>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</si>
  <si>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</si>
  <si>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</si>
  <si>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</si>
  <si>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</si>
  <si>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</si>
  <si>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</si>
  <si>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</si>
  <si>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</si>
  <si>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</si>
  <si>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</si>
  <si>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</si>
  <si>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</si>
  <si>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</si>
  <si>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</si>
  <si>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</si>
  <si>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</si>
  <si>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</si>
  <si>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</si>
  <si>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</si>
  <si>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</si>
  <si>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</si>
  <si>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</si>
  <si>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</si>
  <si>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</si>
  <si>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</si>
  <si>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</si>
  <si>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</si>
  <si>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</si>
  <si>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</si>
  <si>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</si>
  <si>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</si>
  <si>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</si>
  <si>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</si>
  <si>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</si>
  <si>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</si>
  <si>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</si>
  <si>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</si>
  <si>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</si>
  <si>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</si>
  <si>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</si>
  <si>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</si>
  <si>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</si>
  <si>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</si>
  <si>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</si>
  <si>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</si>
  <si>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</si>
  <si>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</si>
  <si>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</si>
  <si>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</si>
  <si>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</si>
  <si>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</si>
  <si>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</si>
  <si>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</si>
  <si>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</si>
  <si>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</si>
  <si>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</si>
  <si>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</si>
  <si>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</si>
  <si>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</si>
  <si>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</si>
  <si>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</si>
  <si>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</si>
  <si>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</si>
  <si>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</si>
  <si>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</si>
  <si>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</si>
  <si>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</si>
  <si>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</si>
  <si>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</si>
  <si>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</si>
  <si>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</si>
  <si>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</si>
  <si>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</si>
  <si>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</si>
  <si>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</si>
  <si>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</si>
  <si>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</si>
  <si>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</si>
  <si>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</si>
  <si>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</si>
  <si>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</si>
  <si>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</si>
  <si>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</si>
  <si>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</si>
  <si>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</si>
  <si>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</si>
  <si>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</si>
  <si>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</si>
  <si>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</si>
  <si>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</si>
  <si>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</si>
  <si>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</si>
  <si>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</si>
  <si>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</si>
  <si>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</si>
  <si>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</si>
  <si>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</si>
  <si>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</si>
  <si>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</si>
  <si>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</si>
  <si>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</si>
  <si>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</si>
  <si>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</si>
  <si>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</si>
  <si>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</si>
  <si>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</si>
  <si>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</si>
  <si>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</si>
  <si>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</si>
  <si>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</si>
  <si>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</si>
  <si>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</si>
  <si>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</si>
  <si>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</si>
  <si>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</si>
  <si>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</si>
  <si>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</si>
  <si>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</si>
  <si>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</si>
  <si>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</si>
  <si>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</si>
  <si>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</si>
  <si>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</si>
  <si>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</si>
  <si>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</si>
  <si>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</si>
  <si>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</si>
  <si>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</si>
  <si>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</si>
  <si>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</si>
  <si>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</si>
  <si>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</si>
  <si>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</si>
  <si>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</si>
  <si>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</si>
  <si>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</si>
  <si>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</si>
  <si>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</si>
  <si>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</si>
  <si>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</si>
  <si>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</si>
  <si>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</si>
  <si>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</si>
  <si>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</si>
  <si>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</si>
  <si>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</si>
  <si>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</si>
  <si>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</si>
  <si>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</si>
  <si>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</si>
  <si>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</si>
  <si>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</si>
  <si>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</si>
  <si>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</si>
  <si>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</si>
  <si>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</si>
  <si>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</si>
  <si>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</si>
  <si>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</si>
  <si>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</si>
  <si>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</si>
  <si>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</si>
  <si>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</si>
  <si>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</si>
  <si>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</si>
  <si>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</si>
  <si>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</si>
  <si>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</si>
  <si>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</si>
  <si>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</si>
  <si>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</si>
  <si>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</si>
  <si>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</si>
  <si>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</si>
  <si>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</si>
  <si>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</si>
  <si>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</si>
  <si>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</si>
  <si>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</si>
  <si>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</si>
  <si>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</si>
  <si>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</si>
  <si>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</si>
  <si>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</si>
  <si>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</si>
  <si>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</si>
  <si>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</si>
  <si>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</si>
  <si>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</si>
  <si>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</si>
  <si>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</si>
  <si>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</si>
  <si>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</si>
  <si>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</si>
  <si>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</si>
  <si>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</si>
  <si>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</si>
  <si>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</si>
  <si>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</si>
  <si>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</si>
  <si>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</si>
  <si>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</si>
  <si>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</si>
  <si>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</si>
  <si>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</si>
  <si>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</si>
  <si>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</si>
  <si>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</si>
  <si>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</si>
  <si>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</si>
  <si>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</si>
  <si>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</si>
  <si>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</si>
  <si>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</si>
  <si>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</si>
  <si>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</si>
  <si>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</si>
  <si>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</si>
  <si>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</si>
  <si>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</si>
  <si>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</si>
  <si>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</si>
  <si>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</si>
  <si>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</si>
  <si>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</si>
  <si>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</si>
  <si>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</si>
  <si>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</si>
  <si>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</si>
  <si>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</si>
  <si>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</si>
  <si>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</si>
  <si>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</si>
  <si>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</si>
  <si>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</si>
  <si>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</si>
  <si>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</si>
  <si>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</si>
  <si>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</si>
  <si>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</si>
  <si>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</si>
  <si>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</si>
  <si>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</si>
  <si>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</si>
  <si>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</si>
  <si>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</si>
  <si>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</si>
  <si>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</si>
  <si>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</si>
  <si>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</si>
  <si>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</si>
  <si>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</si>
  <si>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</si>
  <si>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</si>
  <si>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</si>
  <si>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</si>
  <si>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</si>
  <si>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</si>
  <si>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</si>
  <si>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</si>
  <si>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</si>
  <si>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</si>
  <si>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</si>
  <si>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</si>
  <si>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</si>
  <si>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</si>
  <si>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</si>
  <si>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</si>
  <si>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</si>
  <si>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</si>
  <si>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</si>
  <si>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</si>
  <si>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</si>
  <si>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</si>
  <si>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</si>
  <si>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</si>
  <si>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</si>
  <si>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</si>
  <si>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</si>
  <si>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</si>
  <si>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</si>
  <si>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</si>
  <si>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</si>
  <si>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</si>
  <si>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</si>
  <si>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</si>
  <si>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</si>
  <si>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</si>
  <si>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</si>
  <si>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</si>
  <si>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</si>
  <si>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</si>
  <si>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</si>
  <si>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</si>
  <si>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</si>
  <si>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</si>
  <si>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</si>
  <si>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</si>
  <si>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</si>
  <si>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</si>
  <si>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</si>
  <si>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</si>
  <si>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</si>
  <si>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</si>
  <si>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</si>
  <si>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</si>
  <si>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</si>
  <si>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</si>
  <si>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</si>
  <si>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</si>
  <si>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</si>
  <si>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</si>
  <si>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</si>
  <si>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</si>
  <si>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</si>
  <si>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</si>
  <si>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</si>
  <si>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</si>
  <si>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</si>
  <si>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</si>
  <si>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</si>
  <si>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</si>
  <si>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</si>
  <si>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</si>
  <si>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</si>
  <si>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</si>
  <si>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</si>
  <si>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</si>
  <si>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</si>
  <si>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</si>
  <si>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</si>
  <si>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</si>
  <si>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</si>
  <si>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</si>
  <si>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</si>
  <si>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</si>
  <si>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</si>
  <si>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</si>
  <si>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</si>
  <si>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</si>
  <si>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</si>
  <si>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</si>
  <si>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</si>
  <si>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</si>
  <si>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</si>
  <si>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</si>
  <si>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</si>
  <si>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</si>
  <si>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</si>
  <si>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</si>
  <si>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</si>
  <si>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</si>
  <si>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</si>
  <si>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</si>
  <si>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</si>
  <si>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</si>
  <si>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</si>
  <si>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</si>
  <si>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</si>
  <si>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</si>
  <si>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</si>
  <si>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</si>
  <si>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</si>
  <si>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</si>
  <si>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</si>
  <si>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</si>
  <si>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</si>
  <si>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</si>
  <si>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</si>
  <si>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</si>
  <si>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</si>
  <si>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</si>
  <si>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</si>
  <si>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</si>
  <si>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</si>
  <si>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</si>
  <si>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</si>
  <si>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</si>
  <si>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</si>
  <si>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</si>
  <si>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</si>
  <si>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</si>
  <si>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</si>
  <si>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</si>
  <si>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</si>
  <si>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</si>
  <si>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</si>
  <si>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</si>
  <si>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</si>
  <si>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</si>
  <si>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</si>
  <si>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</si>
  <si>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</si>
  <si>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</si>
  <si>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</si>
  <si>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</si>
  <si>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</si>
  <si>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</si>
  <si>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</si>
  <si>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</si>
  <si>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</si>
  <si>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</si>
  <si>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</si>
  <si>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</si>
  <si>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</si>
  <si>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</si>
  <si>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</si>
  <si>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</si>
  <si>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</si>
  <si>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</si>
  <si>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</si>
  <si>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</si>
  <si>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</si>
  <si>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</si>
  <si>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</si>
  <si>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</si>
  <si>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</si>
  <si>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</si>
  <si>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</si>
  <si>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</si>
  <si>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</si>
  <si>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</si>
  <si>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</si>
  <si>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</si>
  <si>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</si>
  <si>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</si>
  <si>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</si>
  <si>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</si>
  <si>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</si>
  <si>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</si>
  <si>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</si>
  <si>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</si>
  <si>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</si>
  <si>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</si>
  <si>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</si>
  <si>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</si>
  <si>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</si>
  <si>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</si>
  <si>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</si>
  <si>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</si>
  <si>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</si>
  <si>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</si>
  <si>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</si>
  <si>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</si>
  <si>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</si>
  <si>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</si>
  <si>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</si>
  <si>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</si>
  <si>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</si>
  <si>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</si>
  <si>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</si>
  <si>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</si>
  <si>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</si>
  <si>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</si>
  <si>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</si>
  <si>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</si>
  <si>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</si>
  <si>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</si>
  <si>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</si>
  <si>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</si>
  <si>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</si>
  <si>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</si>
  <si>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</si>
  <si>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</si>
  <si>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</si>
  <si>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</si>
  <si>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</si>
  <si>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</si>
  <si>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</si>
  <si>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</si>
  <si>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</si>
  <si>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</si>
  <si>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</si>
  <si>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</si>
  <si>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</si>
  <si>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</si>
  <si>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</si>
  <si>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</si>
  <si>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</si>
  <si>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</si>
  <si>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</si>
  <si>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</si>
  <si>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</si>
  <si>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</si>
  <si>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</si>
  <si>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</si>
  <si>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</si>
  <si>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</si>
  <si>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</si>
  <si>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</si>
  <si>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</si>
  <si>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</si>
  <si>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</si>
  <si>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</si>
  <si>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</si>
  <si>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</si>
  <si>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</si>
  <si>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</si>
  <si>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</si>
  <si>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</si>
  <si>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</si>
  <si>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</si>
  <si>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</si>
  <si>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</si>
  <si>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</si>
  <si>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</si>
  <si>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</si>
  <si>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</si>
  <si>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</si>
  <si>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</si>
  <si>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</si>
  <si>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</si>
  <si>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</si>
  <si>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</si>
  <si>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</si>
  <si>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</si>
  <si>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</si>
  <si>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</si>
  <si>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</si>
  <si>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</si>
  <si>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</si>
  <si>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</si>
  <si>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</si>
  <si>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</si>
  <si>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</si>
  <si>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</si>
  <si>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</si>
  <si>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</si>
  <si>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</si>
  <si>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</si>
  <si>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</si>
  <si>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</si>
  <si>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</si>
  <si>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</si>
  <si>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</si>
  <si>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</si>
  <si>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</si>
  <si>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</si>
  <si>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</si>
  <si>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</si>
  <si>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</si>
  <si>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</si>
  <si>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</si>
  <si>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</si>
  <si>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</si>
  <si>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</si>
  <si>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</si>
  <si>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</si>
  <si>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</si>
  <si>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</si>
  <si>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</si>
  <si>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</si>
  <si>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</si>
  <si>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</si>
  <si>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</si>
  <si>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</si>
  <si>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</si>
  <si>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</si>
  <si>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</si>
  <si>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</si>
  <si>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</si>
  <si>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</si>
  <si>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</si>
  <si>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</si>
  <si>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</si>
  <si>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</si>
  <si>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</si>
  <si>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</si>
  <si>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</si>
  <si>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</si>
  <si>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</si>
  <si>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</si>
  <si>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</si>
  <si>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</si>
  <si>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</si>
  <si>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</si>
  <si>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</si>
  <si>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</si>
  <si>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</si>
  <si>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</si>
  <si>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</si>
  <si>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</si>
  <si>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</si>
  <si>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</si>
  <si>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</si>
  <si>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</si>
  <si>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</si>
  <si>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</si>
  <si>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</si>
  <si>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</si>
  <si>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</si>
  <si>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</si>
  <si>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</si>
  <si>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</si>
  <si>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</si>
  <si>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</si>
  <si>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</si>
  <si>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</si>
  <si>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</si>
  <si>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</si>
  <si>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</si>
  <si>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</si>
  <si>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</si>
  <si>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</si>
  <si>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</si>
  <si>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</si>
  <si>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</si>
  <si>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</si>
  <si>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</si>
  <si>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</si>
  <si>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</si>
  <si>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</si>
  <si>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</si>
  <si>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</si>
  <si>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</si>
  <si>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</si>
  <si>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</si>
  <si>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</si>
  <si>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</si>
  <si>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</si>
  <si>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</si>
  <si>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</si>
  <si>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</si>
  <si>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</si>
  <si>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</si>
  <si>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</si>
  <si>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</si>
  <si>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</si>
  <si>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</si>
  <si>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</si>
  <si>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</si>
  <si>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</si>
  <si>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</si>
  <si>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</si>
  <si>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</si>
  <si>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</si>
  <si>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</si>
  <si>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</si>
  <si>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</si>
  <si>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</si>
  <si>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</si>
  <si>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</si>
  <si>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</si>
  <si>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</si>
  <si>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</si>
  <si>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</si>
  <si>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</si>
  <si>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</si>
  <si>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</si>
  <si>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</si>
  <si>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</si>
  <si>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</si>
  <si>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</si>
  <si>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</si>
  <si>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</si>
  <si>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</si>
  <si>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</si>
  <si>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</si>
  <si>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</si>
  <si>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</si>
  <si>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</si>
  <si>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</si>
  <si>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</si>
  <si>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</si>
  <si>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</si>
  <si>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</si>
  <si>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</si>
  <si>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</si>
  <si>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</si>
  <si>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</si>
  <si>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</si>
  <si>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</si>
  <si>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</si>
  <si>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</si>
  <si>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</si>
  <si>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</si>
  <si>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</si>
  <si>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</si>
  <si>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</si>
  <si>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</si>
  <si>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</si>
  <si>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</si>
  <si>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</si>
  <si>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</si>
  <si>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</si>
  <si>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</si>
  <si>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</si>
  <si>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</si>
  <si>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</si>
  <si>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</si>
  <si>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</si>
  <si>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</si>
  <si>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</si>
  <si>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</si>
  <si>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</si>
  <si>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</si>
  <si>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</si>
  <si>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</si>
  <si>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</si>
  <si>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</si>
  <si>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</si>
  <si>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</si>
  <si>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</si>
  <si>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</si>
  <si>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</si>
  <si>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</si>
  <si>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</si>
  <si>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</si>
  <si>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</si>
  <si>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</si>
  <si>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</si>
  <si>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</si>
  <si>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</si>
  <si>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</si>
  <si>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</si>
  <si>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</si>
  <si>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</si>
  <si>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</si>
  <si>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</si>
  <si>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</si>
  <si>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</si>
  <si>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</si>
  <si>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</si>
  <si>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</si>
  <si>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</si>
  <si>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</si>
  <si>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</si>
  <si>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</si>
  <si>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</si>
  <si>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</si>
  <si>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</si>
  <si>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</si>
  <si>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</si>
  <si>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</si>
  <si>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</si>
  <si>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</si>
  <si>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</si>
  <si>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</si>
  <si>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</si>
  <si>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</si>
  <si>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</si>
  <si>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</si>
  <si>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</si>
  <si>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</si>
  <si>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</si>
  <si>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</si>
  <si>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</si>
  <si>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</si>
  <si>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</si>
  <si>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</si>
  <si>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</si>
  <si>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</si>
  <si>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</si>
  <si>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</si>
  <si>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</si>
  <si>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</si>
  <si>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</si>
  <si>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</si>
  <si>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</si>
  <si>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</si>
  <si>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</si>
  <si>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</si>
  <si>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</si>
  <si>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</si>
  <si>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</si>
  <si>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</si>
  <si>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</si>
  <si>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</si>
  <si>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</si>
  <si>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</si>
  <si>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</si>
  <si>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</si>
  <si>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</si>
  <si>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</si>
  <si>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</si>
  <si>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</si>
  <si>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</si>
  <si>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</si>
  <si>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</si>
  <si>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</si>
  <si>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</si>
  <si>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</si>
  <si>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</si>
  <si>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</si>
  <si>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</si>
  <si>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</si>
  <si>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</si>
  <si>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</si>
  <si>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</si>
  <si>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</si>
  <si>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</si>
  <si>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</si>
  <si>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</si>
  <si>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</si>
  <si>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</si>
  <si>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</si>
  <si>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</si>
  <si>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</si>
  <si>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</si>
  <si>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</si>
  <si>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</si>
  <si>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</si>
  <si>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</si>
  <si>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</si>
  <si>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</si>
  <si>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</si>
  <si>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</si>
  <si>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</si>
  <si>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</si>
  <si>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</si>
  <si>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</si>
  <si>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</si>
  <si>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</si>
  <si>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</si>
  <si>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</si>
  <si>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</si>
  <si>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</si>
  <si>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</si>
  <si>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</si>
  <si>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</si>
  <si>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</si>
  <si>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</si>
  <si>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</si>
  <si>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</si>
  <si>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</si>
  <si>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</si>
  <si>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</si>
  <si>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</si>
  <si>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</si>
  <si>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</si>
  <si>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</si>
  <si>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</si>
  <si>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</si>
  <si>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</si>
  <si>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</si>
  <si>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</si>
  <si>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</si>
  <si>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</si>
  <si>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</si>
  <si>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</si>
  <si>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</si>
  <si>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</si>
  <si>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</si>
  <si>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</si>
  <si>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</si>
  <si>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</si>
  <si>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</si>
  <si>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</si>
  <si>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</si>
  <si>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</si>
  <si>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</si>
  <si>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</si>
  <si>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</si>
  <si>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</si>
  <si>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</si>
  <si>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</si>
  <si>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</si>
  <si>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</si>
  <si>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</si>
  <si>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</si>
  <si>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</si>
  <si>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</si>
  <si>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</si>
  <si>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</si>
  <si>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</si>
  <si>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</si>
  <si>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</si>
  <si>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</si>
  <si>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</si>
  <si>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</si>
  <si>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</si>
  <si>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</si>
  <si>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</si>
  <si>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</si>
  <si>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</si>
  <si>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</si>
  <si>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</si>
  <si>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</si>
  <si>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</si>
  <si>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</si>
  <si>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</si>
  <si>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</si>
  <si>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</si>
  <si>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</si>
  <si>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</si>
  <si>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</si>
  <si>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</si>
  <si>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</si>
  <si>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</si>
  <si>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</si>
  <si>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</si>
  <si>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</si>
  <si>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</si>
  <si>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</si>
  <si>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</si>
  <si>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</si>
  <si>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</si>
  <si>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</si>
  <si>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</si>
  <si>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</si>
  <si>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</si>
  <si>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</si>
  <si>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</si>
  <si>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</si>
  <si>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</si>
  <si>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</si>
  <si>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</si>
  <si>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</si>
  <si>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</si>
  <si>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</si>
  <si>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</si>
  <si>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</si>
  <si>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</si>
  <si>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</si>
  <si>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</si>
  <si>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</si>
  <si>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</si>
  <si>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</si>
  <si>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</si>
  <si>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</si>
  <si>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</si>
  <si>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</si>
  <si>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</si>
  <si>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</si>
  <si>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</si>
  <si>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</si>
  <si>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</si>
  <si>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</si>
  <si>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</si>
  <si>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</si>
  <si>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</si>
  <si>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</si>
  <si>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</si>
  <si>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</si>
  <si>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</si>
  <si>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</si>
  <si>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</si>
  <si>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</si>
  <si>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</si>
  <si>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</si>
  <si>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</si>
  <si>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</si>
  <si>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</si>
  <si>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</si>
  <si>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</si>
  <si>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</si>
  <si>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</si>
  <si>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</si>
  <si>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</si>
  <si>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</si>
  <si>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</si>
  <si>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</si>
  <si>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</si>
  <si>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</si>
  <si>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</si>
  <si>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</si>
  <si>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</si>
  <si>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</si>
  <si>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</si>
  <si>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</si>
  <si>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</si>
  <si>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</si>
  <si>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</si>
  <si>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</si>
  <si>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</si>
  <si>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</si>
  <si>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</si>
  <si>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</si>
  <si>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</si>
  <si>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</si>
  <si>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</si>
  <si>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</si>
  <si>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</si>
  <si>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</si>
  <si>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</si>
  <si>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</si>
  <si>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</si>
  <si>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</si>
  <si>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</si>
  <si>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</si>
  <si>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</si>
  <si>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</si>
  <si>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</si>
  <si>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</si>
  <si>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</si>
  <si>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</si>
  <si>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</si>
  <si>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</si>
  <si>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</si>
  <si>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</si>
  <si>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</si>
  <si>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</si>
  <si>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</si>
  <si>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</si>
  <si>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</si>
  <si>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</si>
  <si>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</si>
  <si>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</si>
  <si>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</si>
  <si>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</si>
  <si>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</si>
  <si>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</si>
  <si>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</si>
  <si>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</si>
  <si>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</si>
  <si>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</si>
  <si>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</si>
  <si>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</si>
  <si>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</si>
  <si>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</si>
  <si>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</si>
  <si>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</si>
  <si>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</si>
  <si>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</si>
  <si>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</si>
  <si>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</si>
  <si>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</si>
  <si>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</si>
  <si>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</si>
  <si>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</si>
  <si>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</si>
  <si>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</si>
  <si>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</si>
  <si>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</si>
  <si>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</si>
  <si>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</si>
  <si>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</si>
  <si>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</si>
  <si>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</si>
  <si>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</si>
  <si>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</si>
  <si>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</si>
  <si>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</si>
  <si>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</si>
  <si>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</si>
  <si>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</si>
  <si>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</si>
  <si>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</si>
  <si>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</si>
  <si>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</si>
  <si>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</si>
  <si>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</si>
  <si>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</si>
  <si>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</si>
  <si>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</si>
  <si>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</si>
  <si>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</si>
  <si>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</si>
  <si>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</si>
  <si>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</si>
  <si>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</si>
  <si>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</si>
  <si>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</si>
  <si>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</si>
  <si>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</si>
  <si>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</si>
  <si>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</si>
  <si>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</si>
  <si>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</si>
  <si>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</si>
  <si>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</si>
  <si>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</si>
  <si>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</si>
  <si>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</si>
  <si>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</si>
  <si>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</si>
  <si>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</si>
  <si>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</si>
  <si>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</si>
  <si>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</si>
  <si>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</si>
  <si>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</si>
  <si>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</si>
  <si>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</si>
  <si>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</si>
  <si>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</si>
  <si>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</si>
  <si>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</si>
  <si>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</si>
  <si>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</si>
  <si>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</si>
  <si>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</si>
  <si>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</si>
  <si>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</si>
  <si>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</si>
  <si>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</si>
  <si>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</si>
  <si>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</si>
  <si>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</si>
  <si>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</si>
  <si>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</si>
  <si>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</si>
  <si>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</si>
  <si>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</si>
  <si>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</si>
  <si>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</si>
  <si>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</si>
  <si>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</si>
  <si>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</si>
  <si>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</si>
  <si>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</si>
  <si>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</si>
  <si>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</si>
  <si>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</si>
  <si>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</si>
  <si>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</si>
  <si>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</si>
  <si>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</si>
  <si>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</si>
  <si>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</si>
  <si>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</si>
  <si>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</si>
  <si>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</si>
  <si>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</si>
  <si>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</si>
  <si>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</si>
  <si>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</si>
  <si>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</si>
  <si>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</si>
  <si>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</si>
  <si>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</si>
  <si>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</si>
  <si>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</si>
  <si>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</si>
  <si>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</si>
  <si>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</si>
  <si>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</si>
  <si>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</si>
  <si>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</si>
  <si>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</si>
  <si>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</si>
  <si>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</si>
  <si>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</si>
  <si>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</si>
  <si>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</si>
  <si>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</si>
  <si>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</si>
  <si>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</si>
  <si>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</si>
  <si>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</si>
  <si>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</si>
  <si>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</si>
  <si>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</si>
  <si>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</si>
  <si>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</si>
  <si>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</si>
  <si>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</si>
  <si>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</si>
  <si>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</si>
  <si>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</si>
  <si>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</si>
  <si>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</si>
  <si>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</si>
  <si>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</si>
  <si>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</si>
  <si>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</si>
  <si>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</si>
  <si>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</si>
  <si>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</si>
  <si>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</si>
  <si>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</si>
  <si>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</si>
  <si>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</si>
  <si>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</si>
  <si>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</si>
  <si>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</si>
  <si>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</si>
  <si>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</si>
  <si>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</si>
  <si>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</si>
  <si>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</si>
  <si>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</si>
  <si>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</si>
  <si>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</si>
  <si>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</si>
  <si>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</si>
  <si>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</si>
  <si>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</si>
  <si>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</si>
  <si>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</si>
  <si>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</si>
  <si>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</si>
  <si>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</si>
  <si>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</si>
  <si>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</si>
  <si>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</si>
  <si>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</si>
  <si>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</si>
  <si>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</si>
  <si>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</si>
  <si>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</si>
  <si>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</si>
  <si>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</si>
  <si>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</si>
  <si>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</si>
  <si>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</si>
  <si>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</si>
  <si>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</si>
  <si>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</si>
  <si>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</si>
  <si>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</si>
  <si>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</si>
  <si>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</si>
  <si>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</si>
  <si>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</si>
  <si>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</si>
  <si>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</si>
  <si>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</si>
  <si>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</si>
  <si>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</si>
  <si>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</si>
  <si>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</si>
  <si>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</si>
  <si>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</si>
  <si>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</si>
  <si>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</si>
  <si>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</si>
  <si>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</si>
  <si>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</si>
  <si>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</si>
  <si>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</si>
  <si>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</si>
  <si>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</si>
  <si>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</si>
  <si>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</si>
  <si>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</si>
  <si>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</si>
  <si>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</si>
  <si>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</si>
  <si>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</si>
  <si>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</si>
  <si>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</si>
  <si>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</si>
  <si>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</si>
  <si>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</si>
  <si>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</si>
  <si>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</si>
  <si>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</si>
  <si>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</si>
  <si>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</si>
  <si>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</si>
  <si>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</si>
  <si>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</si>
  <si>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</si>
  <si>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</si>
  <si>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</si>
  <si>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</si>
  <si>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</si>
  <si>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</si>
  <si>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</si>
  <si>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</si>
  <si>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</si>
  <si>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</si>
  <si>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</si>
  <si>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</si>
  <si>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</si>
  <si>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</si>
  <si>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</si>
  <si>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</si>
  <si>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</si>
  <si>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</si>
  <si>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</si>
  <si>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</si>
  <si>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</si>
  <si>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</si>
  <si>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</si>
  <si>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</si>
  <si>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</si>
  <si>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</si>
  <si>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</si>
  <si>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</si>
  <si>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</si>
  <si>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</si>
  <si>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</si>
  <si>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</si>
  <si>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</si>
  <si>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</si>
  <si>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</si>
  <si>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</si>
  <si>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</si>
  <si>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</si>
  <si>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</si>
  <si>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</si>
  <si>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</si>
  <si>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</si>
  <si>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</si>
  <si>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</si>
  <si>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</si>
  <si>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</si>
  <si>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</si>
  <si>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</si>
  <si>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</si>
  <si>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</si>
  <si>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</si>
  <si>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</si>
  <si>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</si>
  <si>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</si>
  <si>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</si>
  <si>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</si>
  <si>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</si>
  <si>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</si>
  <si>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</si>
  <si>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</si>
  <si>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</si>
  <si>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</si>
  <si>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</si>
  <si>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</si>
  <si>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</si>
  <si>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</si>
  <si>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</si>
  <si>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</si>
  <si>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</si>
  <si>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</si>
  <si>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</si>
  <si>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</si>
  <si>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</si>
  <si>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</si>
  <si>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</si>
  <si>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</si>
  <si>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</si>
  <si>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</si>
  <si>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</si>
  <si>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</si>
  <si>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</si>
  <si>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</si>
  <si>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</si>
  <si>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</si>
  <si>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</si>
  <si>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</si>
  <si>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</si>
  <si>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</si>
  <si>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</si>
  <si>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</si>
  <si>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</si>
  <si>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</si>
  <si>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</si>
  <si>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</si>
  <si>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</si>
  <si>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</si>
  <si>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</si>
  <si>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</si>
  <si>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</si>
  <si>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</si>
  <si>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</si>
  <si>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</si>
  <si>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</si>
  <si>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</si>
  <si>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</si>
  <si>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</si>
  <si>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</si>
  <si>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</si>
  <si>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</si>
  <si>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</si>
  <si>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</si>
  <si>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</si>
  <si>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</si>
  <si>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</si>
  <si>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</si>
  <si>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</si>
  <si>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</si>
  <si>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</si>
  <si>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</si>
  <si>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</si>
  <si>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</si>
  <si>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</si>
  <si>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</si>
  <si>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</si>
  <si>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</si>
  <si>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</si>
  <si>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</si>
  <si>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</si>
  <si>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</si>
  <si>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</si>
  <si>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</si>
  <si>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</si>
  <si>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</si>
  <si>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</si>
  <si>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</si>
  <si>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</si>
  <si>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</si>
  <si>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</si>
  <si>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</si>
  <si>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</si>
  <si>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</si>
  <si>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</si>
  <si>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</si>
  <si>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</si>
  <si>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</si>
  <si>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</si>
  <si>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</si>
  <si>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</si>
  <si>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</si>
  <si>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</si>
  <si>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</si>
  <si>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</si>
  <si>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</si>
  <si>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</si>
  <si>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</si>
  <si>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</si>
  <si>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</si>
  <si>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</si>
  <si>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</si>
  <si>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</si>
  <si>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</si>
  <si>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</si>
  <si>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</si>
  <si>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</si>
  <si>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</si>
  <si>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</si>
  <si>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</si>
  <si>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</si>
  <si>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</si>
  <si>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</si>
  <si>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</si>
  <si>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</si>
  <si>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</si>
  <si>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</si>
  <si>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</si>
  <si>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</si>
  <si>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</si>
  <si>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</si>
  <si>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</si>
  <si>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</si>
  <si>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</si>
  <si>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</si>
  <si>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</si>
  <si>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</si>
  <si>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</si>
  <si>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</si>
  <si>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</si>
  <si>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</si>
  <si>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</si>
  <si>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</si>
  <si>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</si>
  <si>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</si>
  <si>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</si>
  <si>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</si>
  <si>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</si>
  <si>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</si>
  <si>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</si>
  <si>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</si>
  <si>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</si>
  <si>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</si>
  <si>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</si>
  <si>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</si>
  <si>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</si>
  <si>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</si>
  <si>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</si>
  <si>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</si>
  <si>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</si>
  <si>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</si>
  <si>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</si>
  <si>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</si>
  <si>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</si>
  <si>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</si>
  <si>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</si>
  <si>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</si>
  <si>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</si>
  <si>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</si>
  <si>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</si>
  <si>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</si>
  <si>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</si>
  <si>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</si>
  <si>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</si>
  <si>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</si>
  <si>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</si>
  <si>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</si>
  <si>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</si>
  <si>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</si>
  <si>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</si>
  <si>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</si>
  <si>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</si>
  <si>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</si>
  <si>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</si>
  <si>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</si>
  <si>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</si>
  <si>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</si>
  <si>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</si>
  <si>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</si>
  <si>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</si>
  <si>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</si>
  <si>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</si>
  <si>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</si>
  <si>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</si>
  <si>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</si>
  <si>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</si>
  <si>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</si>
  <si>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</si>
  <si>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</si>
  <si>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</si>
  <si>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</si>
  <si>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</si>
  <si>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</si>
  <si>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</si>
  <si>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</si>
  <si>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</si>
  <si>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</si>
  <si>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</si>
  <si>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</si>
  <si>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</si>
  <si>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</si>
  <si>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</si>
  <si>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</si>
  <si>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</si>
  <si>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</si>
  <si>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</si>
  <si>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</si>
  <si>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</si>
  <si>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</si>
  <si>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</si>
  <si>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</si>
  <si>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</si>
  <si>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</si>
  <si>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</si>
  <si>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</si>
  <si>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</si>
  <si>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</si>
  <si>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</si>
  <si>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</si>
  <si>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</si>
  <si>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</si>
  <si>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</si>
  <si>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</si>
  <si>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</si>
  <si>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</si>
  <si>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</si>
  <si>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</si>
  <si>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</si>
  <si>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</si>
  <si>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</si>
  <si>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</si>
  <si>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</si>
  <si>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</si>
  <si>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</si>
  <si>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</si>
  <si>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</si>
  <si>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</si>
  <si>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</si>
  <si>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</si>
  <si>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</si>
  <si>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</si>
  <si>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</si>
  <si>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</si>
  <si>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</si>
  <si>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</si>
  <si>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</si>
  <si>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</si>
  <si>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</si>
  <si>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</si>
  <si>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</si>
  <si>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</si>
  <si>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</si>
  <si>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</si>
  <si>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</si>
  <si>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</si>
  <si>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</si>
  <si>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</si>
  <si>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</si>
  <si>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</si>
  <si>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</si>
  <si>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</si>
  <si>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</si>
  <si>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</si>
  <si>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</si>
  <si>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</si>
  <si>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</si>
  <si>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</si>
  <si>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</si>
  <si>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</si>
  <si>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</si>
  <si>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</si>
  <si>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</si>
  <si>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</si>
  <si>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</si>
  <si>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</si>
  <si>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</si>
  <si>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</si>
  <si>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</si>
  <si>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</si>
  <si>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</si>
  <si>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</si>
  <si>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</si>
  <si>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</si>
  <si>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</si>
  <si>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</si>
  <si>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</si>
  <si>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</si>
  <si>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</si>
  <si>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</si>
  <si>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</si>
  <si>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</si>
  <si>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</si>
  <si>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</si>
  <si>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</si>
  <si>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</si>
  <si>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</si>
  <si>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</si>
  <si>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</si>
  <si>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</si>
  <si>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</si>
  <si>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</si>
  <si>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</si>
  <si>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</si>
  <si>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</si>
  <si>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</si>
  <si>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</si>
  <si>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</si>
  <si>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</si>
  <si>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</si>
  <si>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</si>
  <si>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</si>
  <si>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</si>
  <si>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</si>
  <si>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</si>
  <si>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</si>
  <si>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</si>
  <si>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</si>
  <si>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</si>
  <si>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</si>
  <si>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</si>
  <si>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</si>
  <si>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</si>
  <si>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</si>
  <si>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</si>
  <si>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</si>
  <si>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</si>
  <si>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</si>
  <si>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</si>
  <si>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</si>
  <si>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</si>
  <si>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</si>
  <si>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</si>
  <si>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</si>
  <si>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</si>
  <si>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</si>
  <si>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</si>
  <si>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</si>
  <si>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</si>
  <si>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</si>
  <si>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</si>
  <si>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</si>
  <si>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</si>
  <si>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</si>
  <si>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</si>
  <si>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</si>
  <si>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</si>
  <si>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</si>
  <si>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</si>
  <si>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</si>
  <si>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</si>
  <si>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</si>
  <si>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</si>
  <si>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</si>
  <si>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</si>
  <si>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</si>
  <si>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</si>
  <si>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</si>
  <si>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</si>
  <si>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</si>
  <si>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</si>
  <si>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</si>
  <si>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</si>
  <si>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</si>
  <si>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</si>
  <si>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</si>
  <si>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</si>
  <si>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</si>
  <si>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</si>
  <si>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</si>
  <si>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</si>
  <si>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</si>
  <si>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</si>
  <si>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</si>
  <si>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</si>
  <si>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</si>
  <si>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</si>
  <si>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</si>
  <si>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</si>
  <si>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</si>
  <si>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</si>
  <si>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</si>
  <si>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</si>
  <si>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</si>
  <si>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</si>
  <si>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</si>
  <si>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</si>
  <si>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</si>
  <si>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</si>
  <si>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</si>
  <si>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</si>
  <si>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</si>
  <si>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</si>
  <si>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</si>
  <si>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</si>
  <si>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</si>
  <si>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</si>
  <si>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</si>
  <si>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</si>
  <si>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</si>
  <si>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</si>
  <si>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</si>
  <si>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</si>
  <si>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</si>
  <si>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</si>
  <si>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</si>
  <si>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</si>
  <si>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</si>
  <si>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</si>
  <si>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</si>
  <si>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</si>
  <si>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</si>
  <si>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</si>
  <si>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</si>
  <si>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</si>
  <si>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</si>
  <si>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</si>
  <si>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</si>
  <si>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</si>
  <si>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</si>
  <si>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</si>
  <si>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</si>
  <si>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</si>
  <si>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</si>
  <si>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</si>
  <si>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</si>
  <si>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</si>
  <si>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</si>
  <si>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</si>
  <si>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</si>
  <si>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</si>
  <si>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</si>
  <si>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</si>
  <si>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</si>
  <si>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</si>
  <si>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</si>
  <si>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</si>
  <si>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</si>
  <si>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</si>
  <si>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</si>
  <si>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</si>
  <si>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</si>
  <si>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</si>
  <si>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</si>
  <si>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</si>
  <si>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</si>
  <si>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</si>
  <si>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</si>
  <si>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</si>
  <si>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</si>
  <si>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</si>
  <si>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</si>
  <si>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</si>
  <si>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</si>
  <si>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</si>
  <si>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</si>
  <si>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</si>
  <si>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</si>
  <si>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</si>
  <si>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</si>
  <si>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</si>
  <si>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</si>
  <si>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</si>
  <si>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</si>
  <si>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</si>
  <si>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</si>
  <si>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</si>
  <si>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</si>
  <si>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</si>
  <si>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</si>
  <si>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</si>
  <si>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</si>
  <si>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</si>
  <si>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</si>
  <si>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</si>
  <si>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</si>
  <si>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</si>
  <si>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</si>
  <si>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</si>
  <si>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</si>
  <si>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</si>
  <si>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</si>
  <si>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</si>
  <si>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</si>
  <si>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</si>
  <si>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</si>
  <si>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</si>
  <si>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</si>
  <si>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</si>
  <si>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</si>
  <si>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</si>
  <si>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</si>
  <si>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</si>
  <si>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</si>
  <si>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</si>
  <si>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</si>
  <si>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</si>
  <si>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</si>
  <si>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</si>
  <si>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</si>
  <si>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</si>
  <si>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</si>
  <si>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</si>
  <si>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</si>
  <si>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</si>
  <si>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</si>
  <si>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</si>
  <si>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</si>
  <si>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</si>
  <si>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</si>
  <si>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</si>
  <si>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</si>
  <si>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</si>
  <si>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</si>
  <si>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</si>
  <si>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</si>
  <si>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</si>
  <si>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</si>
  <si>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</si>
  <si>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</si>
  <si>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</si>
  <si>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</si>
  <si>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</si>
  <si>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</si>
  <si>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</si>
  <si>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</si>
  <si>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</si>
  <si>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</si>
  <si>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</si>
  <si>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</si>
  <si>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</si>
  <si>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</si>
  <si>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</si>
  <si>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</si>
  <si>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</si>
  <si>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</si>
  <si>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</si>
  <si>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</si>
  <si>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</si>
  <si>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</si>
  <si>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</si>
  <si>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</si>
  <si>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</si>
  <si>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</si>
  <si>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</si>
  <si>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</si>
  <si>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</si>
  <si>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</si>
  <si>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</si>
  <si>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</si>
  <si>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</si>
  <si>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</si>
  <si>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</si>
  <si>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</si>
  <si>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</si>
  <si>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</si>
  <si>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</si>
  <si>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</si>
  <si>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</si>
  <si>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</si>
  <si>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</si>
  <si>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</si>
  <si>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</si>
  <si>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</si>
  <si>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</si>
  <si>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</si>
  <si>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</si>
  <si>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</si>
  <si>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</si>
  <si>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</si>
  <si>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</si>
  <si>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</si>
  <si>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</si>
  <si>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</si>
  <si>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</si>
  <si>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</si>
  <si>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</si>
  <si>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</si>
  <si>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</si>
  <si>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</si>
  <si>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</si>
  <si>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</si>
  <si>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</si>
  <si>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</si>
  <si>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</si>
  <si>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</si>
  <si>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</si>
  <si>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</si>
  <si>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</si>
  <si>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</si>
  <si>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</si>
  <si>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</si>
  <si>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</si>
  <si>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</si>
  <si>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</si>
  <si>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</si>
  <si>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</si>
  <si>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</si>
  <si>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</si>
  <si>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</si>
  <si>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</si>
  <si>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</si>
  <si>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</si>
  <si>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</si>
  <si>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</si>
  <si>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</si>
  <si>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</si>
  <si>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</si>
  <si>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</si>
  <si>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</si>
  <si>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</si>
  <si>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</si>
  <si>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</si>
  <si>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</si>
  <si>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</si>
  <si>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</si>
  <si>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</si>
  <si>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</si>
  <si>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</si>
  <si>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</si>
  <si>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</si>
  <si>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</si>
  <si>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</si>
  <si>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</si>
  <si>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</si>
  <si>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</si>
  <si>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</si>
  <si>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</si>
  <si>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</si>
  <si>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</si>
  <si>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</si>
  <si>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</si>
  <si>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</si>
  <si>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</si>
  <si>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</si>
  <si>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</si>
  <si>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</si>
  <si>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</si>
  <si>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</si>
  <si>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</si>
  <si>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</si>
  <si>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</si>
  <si>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</si>
  <si>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</si>
  <si>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</si>
  <si>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</si>
  <si>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</si>
  <si>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</si>
  <si>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</si>
  <si>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</si>
  <si>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</si>
  <si>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</si>
  <si>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</si>
  <si>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</si>
  <si>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</si>
  <si>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</si>
  <si>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</si>
  <si>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</si>
  <si>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</si>
  <si>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</si>
  <si>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</si>
  <si>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</si>
  <si>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</si>
  <si>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</si>
  <si>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</si>
  <si>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</si>
  <si>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</si>
  <si>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</si>
  <si>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</si>
  <si>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</si>
  <si>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</si>
  <si>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</si>
  <si>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</si>
  <si>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</si>
  <si>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</si>
  <si>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</si>
  <si>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</si>
  <si>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</si>
  <si>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</si>
  <si>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</si>
  <si>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</si>
  <si>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</si>
  <si>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</si>
  <si>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</si>
  <si>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</si>
  <si>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</si>
  <si>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</si>
  <si>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</si>
  <si>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</si>
  <si>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</si>
  <si>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</si>
  <si>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</si>
  <si>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</si>
  <si>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</si>
  <si>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</si>
  <si>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</si>
  <si>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</si>
  <si>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</si>
  <si>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</si>
  <si>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</si>
  <si>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</si>
  <si>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</si>
  <si>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</si>
  <si>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</si>
  <si>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</si>
  <si>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</si>
  <si>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</si>
  <si>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</si>
  <si>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</si>
  <si>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</si>
  <si>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</si>
  <si>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</si>
  <si>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</si>
  <si>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</si>
  <si>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</si>
  <si>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</si>
  <si>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</si>
  <si>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</si>
  <si>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</si>
  <si>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</si>
  <si>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</si>
  <si>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</si>
  <si>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</si>
  <si>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</si>
  <si>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</si>
  <si>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</si>
  <si>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</si>
  <si>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</si>
  <si>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</si>
  <si>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</si>
  <si>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</si>
  <si>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</si>
  <si>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</si>
  <si>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</si>
  <si>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</si>
  <si>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</si>
  <si>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</si>
  <si>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</si>
  <si>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</si>
  <si>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</si>
  <si>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</si>
  <si>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</si>
  <si>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</si>
  <si>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</si>
  <si>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</si>
  <si>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</si>
  <si>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</si>
  <si>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</si>
  <si>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</si>
  <si>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</si>
  <si>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</si>
  <si>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</si>
  <si>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</si>
  <si>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</si>
  <si>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</si>
  <si>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</si>
  <si>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</si>
  <si>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</si>
  <si>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</si>
  <si>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</si>
  <si>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</si>
  <si>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</si>
  <si>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</si>
  <si>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</si>
  <si>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</si>
  <si>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</si>
  <si>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</si>
  <si>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</si>
  <si>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</si>
  <si>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</si>
  <si>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</si>
  <si>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</si>
  <si>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</si>
  <si>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</si>
  <si>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</si>
  <si>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</si>
  <si>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</si>
  <si>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</si>
  <si>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</si>
  <si>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</si>
  <si>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</si>
  <si>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</si>
  <si>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</si>
  <si>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</si>
  <si>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</si>
  <si>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</si>
  <si>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</si>
  <si>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</si>
  <si>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</si>
  <si>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</si>
  <si>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</si>
  <si>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</si>
  <si>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</si>
  <si>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</si>
  <si>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</si>
  <si>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</si>
  <si>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</si>
  <si>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</si>
  <si>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</si>
  <si>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</si>
  <si>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</si>
  <si>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</si>
  <si>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</si>
  <si>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</si>
  <si>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</si>
  <si>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</si>
  <si>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</si>
  <si>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</si>
  <si>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</si>
  <si>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</si>
  <si>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</si>
  <si>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</si>
  <si>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</si>
  <si>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</si>
  <si>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</si>
  <si>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</si>
  <si>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</si>
  <si>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</si>
  <si>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</si>
  <si>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</si>
  <si>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</si>
  <si>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</si>
  <si>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</si>
  <si>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</si>
  <si>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</si>
  <si>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</si>
  <si>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</si>
  <si>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</si>
  <si>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</si>
  <si>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</si>
  <si>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</si>
  <si>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</si>
  <si>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</si>
  <si>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</si>
  <si>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</si>
  <si>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</si>
  <si>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</si>
  <si>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</si>
  <si>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</si>
  <si>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</si>
  <si>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</si>
  <si>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</si>
  <si>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</si>
  <si>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</si>
  <si>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</si>
  <si>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</si>
  <si>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</si>
  <si>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</si>
  <si>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</si>
  <si>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</si>
  <si>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</si>
  <si>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</si>
  <si>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</si>
  <si>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</si>
  <si>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</si>
  <si>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</si>
  <si>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</si>
  <si>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</si>
  <si>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</si>
  <si>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</si>
  <si>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</si>
  <si>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</si>
  <si>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</si>
  <si>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</si>
  <si>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</si>
  <si>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</si>
  <si>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</si>
  <si>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</si>
  <si>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</si>
  <si>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</si>
  <si>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</si>
  <si>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</si>
  <si>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</si>
  <si>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</si>
  <si>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</si>
  <si>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</si>
  <si>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</si>
  <si>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</si>
  <si>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</si>
  <si>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</si>
  <si>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</si>
  <si>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</si>
  <si>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</si>
  <si>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</si>
  <si>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</si>
  <si>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</si>
  <si>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</si>
  <si>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</si>
  <si>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</si>
  <si>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</si>
  <si>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</si>
  <si>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</si>
  <si>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</si>
  <si>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</si>
  <si>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</si>
  <si>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</si>
  <si>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</si>
  <si>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</si>
  <si>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</si>
  <si>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</si>
  <si>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</si>
  <si>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</si>
  <si>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</si>
  <si>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</si>
  <si>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</si>
  <si>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</si>
  <si>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</si>
  <si>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</si>
  <si>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</si>
  <si>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</si>
  <si>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</si>
  <si>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</si>
  <si>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</si>
  <si>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</si>
  <si>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</si>
  <si>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</si>
  <si>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</si>
  <si>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</si>
  <si>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</si>
  <si>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</si>
  <si>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</si>
  <si>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</si>
  <si>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</si>
  <si>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</si>
  <si>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</si>
  <si>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</si>
  <si>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</si>
  <si>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</si>
  <si>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</si>
  <si>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</si>
  <si>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</si>
  <si>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</si>
  <si>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</si>
  <si>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</si>
  <si>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</si>
  <si>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</si>
  <si>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</si>
  <si>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</si>
  <si>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</si>
  <si>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</si>
  <si>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</si>
  <si>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</si>
  <si>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</si>
  <si>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</si>
  <si>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</si>
  <si>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</si>
  <si>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</si>
  <si>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</si>
  <si>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</si>
  <si>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</si>
  <si>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</si>
  <si>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</si>
  <si>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</si>
  <si>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</si>
  <si>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</si>
  <si>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</si>
  <si>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</si>
  <si>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</si>
  <si>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</si>
  <si>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</si>
  <si>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</si>
  <si>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</si>
  <si>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</si>
  <si>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</si>
  <si>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</si>
  <si>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</si>
  <si>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</si>
  <si>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</si>
  <si>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</si>
  <si>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</si>
  <si>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</si>
  <si>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</si>
  <si>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</si>
  <si>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</si>
  <si>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</si>
  <si>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</si>
  <si>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</si>
  <si>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</si>
  <si>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</si>
  <si>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</si>
  <si>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</si>
  <si>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</si>
  <si>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</si>
  <si>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</si>
  <si>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</si>
  <si>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</si>
  <si>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</si>
  <si>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</si>
  <si>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</si>
  <si>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</si>
  <si>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</si>
  <si>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</si>
  <si>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</si>
  <si>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</si>
  <si>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</si>
  <si>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</si>
  <si>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</si>
  <si>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</si>
  <si>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</si>
  <si>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</si>
  <si>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</si>
  <si>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</si>
  <si>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</si>
  <si>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</si>
  <si>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</si>
  <si>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</si>
  <si>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</si>
  <si>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</si>
  <si>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</si>
  <si>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</si>
  <si>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</si>
  <si>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</si>
  <si>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</si>
  <si>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</si>
  <si>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</si>
  <si>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</si>
  <si>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</si>
  <si>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</si>
  <si>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</si>
  <si>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</si>
  <si>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</si>
  <si>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</si>
  <si>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</si>
  <si>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</si>
  <si>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</si>
  <si>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</si>
  <si>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</si>
  <si>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</si>
  <si>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</si>
  <si>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</si>
  <si>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</si>
  <si>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</si>
  <si>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</si>
  <si>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</si>
  <si>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</si>
  <si>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</si>
  <si>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</si>
  <si>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</si>
  <si>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</si>
  <si>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</si>
  <si>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</si>
  <si>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</si>
  <si>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</si>
  <si>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</si>
  <si>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</si>
  <si>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</si>
  <si>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</si>
  <si>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</si>
  <si>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</si>
  <si>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</si>
  <si>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</si>
  <si>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</si>
  <si>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</si>
  <si>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</si>
  <si>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</si>
  <si>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</si>
  <si>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</si>
  <si>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</si>
  <si>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</si>
  <si>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</si>
  <si>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</si>
  <si>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</si>
  <si>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</si>
  <si>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</si>
  <si>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</si>
  <si>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</si>
  <si>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</si>
  <si>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</si>
  <si>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</si>
  <si>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</si>
  <si>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</si>
  <si>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</si>
  <si>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</si>
  <si>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</si>
  <si>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</si>
  <si>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</si>
  <si>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</si>
  <si>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</si>
  <si>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</si>
  <si>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</si>
  <si>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</si>
  <si>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</si>
  <si>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</si>
  <si>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</si>
  <si>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</si>
  <si>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</si>
  <si>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</si>
  <si>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</si>
  <si>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</si>
  <si>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</si>
  <si>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</si>
  <si>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</si>
  <si>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</si>
  <si>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</si>
  <si>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</si>
  <si>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</si>
  <si>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</si>
  <si>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</si>
  <si>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</si>
  <si>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</si>
  <si>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</si>
  <si>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</si>
  <si>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</si>
  <si>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</si>
  <si>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</si>
  <si>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</si>
  <si>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</si>
  <si>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</si>
  <si>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</si>
  <si>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</si>
  <si>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</si>
  <si>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</si>
  <si>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</si>
  <si>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</si>
  <si>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</si>
  <si>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</si>
  <si>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</si>
  <si>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</si>
  <si>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</si>
  <si>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</si>
  <si>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</si>
  <si>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</si>
  <si>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</si>
  <si>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</si>
  <si>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</si>
  <si>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</si>
  <si>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</si>
  <si>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</si>
  <si>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</si>
  <si>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</si>
  <si>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</si>
  <si>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</si>
  <si>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</si>
  <si>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</si>
  <si>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</si>
  <si>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</si>
  <si>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</si>
  <si>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</si>
  <si>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</si>
  <si>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</si>
  <si>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</si>
  <si>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</si>
  <si>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</si>
  <si>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</si>
  <si>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</si>
  <si>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</si>
  <si>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</si>
  <si>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</si>
  <si>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</si>
  <si>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</si>
  <si>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</si>
  <si>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</si>
  <si>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</si>
  <si>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</si>
  <si>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</si>
  <si>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</si>
  <si>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</si>
  <si>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</si>
  <si>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</si>
  <si>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</si>
  <si>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</si>
  <si>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</si>
  <si>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</si>
  <si>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</si>
  <si>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</si>
  <si>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</si>
  <si>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</si>
  <si>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</si>
  <si>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</si>
  <si>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</si>
  <si>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</si>
  <si>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</si>
  <si>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</si>
  <si>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</si>
  <si>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</si>
  <si>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</si>
  <si>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</si>
  <si>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</si>
  <si>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</si>
  <si>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</si>
  <si>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</si>
  <si>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</si>
  <si>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</si>
  <si>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</si>
  <si>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</si>
  <si>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</si>
  <si>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</si>
  <si>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</si>
  <si>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</si>
  <si>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</si>
  <si>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</si>
  <si>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</si>
  <si>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</si>
  <si>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</si>
  <si>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</si>
  <si>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</si>
  <si>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</si>
  <si>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</si>
  <si>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</si>
  <si>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</si>
  <si>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</si>
  <si>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</si>
  <si>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</si>
  <si>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</si>
  <si>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</si>
  <si>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</si>
  <si>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</si>
  <si>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</si>
  <si>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</si>
  <si>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</si>
  <si>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</si>
  <si>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</si>
  <si>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</si>
  <si>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</si>
  <si>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</si>
  <si>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</si>
  <si>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</si>
  <si>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</si>
  <si>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</si>
  <si>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</si>
  <si>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</si>
  <si>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</si>
  <si>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</si>
  <si>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</si>
  <si>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</si>
  <si>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</si>
  <si>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</si>
  <si>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</si>
  <si>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</si>
  <si>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</si>
  <si>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</si>
  <si>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</si>
  <si>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</si>
  <si>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</si>
  <si>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</si>
  <si>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</si>
  <si>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</si>
  <si>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</si>
  <si>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</si>
  <si>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</si>
  <si>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</si>
  <si>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</si>
  <si>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</si>
  <si>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</si>
  <si>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</si>
  <si>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</si>
  <si>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</si>
  <si>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</si>
  <si>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</si>
  <si>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</si>
  <si>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</si>
  <si>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</si>
  <si>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</si>
  <si>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</si>
  <si>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</si>
  <si>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</si>
  <si>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</si>
  <si>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</si>
  <si>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</si>
  <si>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</si>
  <si>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</si>
  <si>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</si>
  <si>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</si>
  <si>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</si>
  <si>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</si>
  <si>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</si>
  <si>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</si>
  <si>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</si>
  <si>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</si>
  <si>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</si>
  <si>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</si>
  <si>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</si>
  <si>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</si>
  <si>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</si>
  <si>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</si>
  <si>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</si>
  <si>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</si>
  <si>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</si>
  <si>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</si>
  <si>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</si>
  <si>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</si>
  <si>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</si>
  <si>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</si>
  <si>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</si>
  <si>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</si>
  <si>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</si>
  <si>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</si>
  <si>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</si>
  <si>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</si>
  <si>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</si>
  <si>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</si>
  <si>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</si>
  <si>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</si>
  <si>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</si>
  <si>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</si>
  <si>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</si>
  <si>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</si>
  <si>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</si>
  <si>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</si>
  <si>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</si>
  <si>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</si>
  <si>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</si>
  <si>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</si>
  <si>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</si>
  <si>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</si>
  <si>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</si>
  <si>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</si>
  <si>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</si>
  <si>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</si>
  <si>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</si>
  <si>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</si>
  <si>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</si>
  <si>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</si>
  <si>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</si>
  <si>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</si>
  <si>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</si>
  <si>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</si>
  <si>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</si>
  <si>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</si>
  <si>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</si>
  <si>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</si>
  <si>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</si>
  <si>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</si>
  <si>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</si>
  <si>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</si>
  <si>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</si>
  <si>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</si>
  <si>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</si>
  <si>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</si>
  <si>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</si>
  <si>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</si>
  <si>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</si>
  <si>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</si>
  <si>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</si>
  <si>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</si>
  <si>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</si>
  <si>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</si>
  <si>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</si>
  <si>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</si>
  <si>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</si>
  <si>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</si>
  <si>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</si>
  <si>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</si>
  <si>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</si>
  <si>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</si>
  <si>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</si>
  <si>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</si>
  <si>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</si>
  <si>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</si>
  <si>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</si>
  <si>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</si>
  <si>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</si>
  <si>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</si>
  <si>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</si>
  <si>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</si>
  <si>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</si>
  <si>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</si>
  <si>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</si>
  <si>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</si>
  <si>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</si>
  <si>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</si>
  <si>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</si>
  <si>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</si>
  <si>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</si>
  <si>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</si>
  <si>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</si>
  <si>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</si>
  <si>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</si>
  <si>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</si>
  <si>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</si>
  <si>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</si>
  <si>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</si>
  <si>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</si>
  <si>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</si>
  <si>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</si>
  <si>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</si>
  <si>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</si>
  <si>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</si>
  <si>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</si>
  <si>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</si>
  <si>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</si>
  <si>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</si>
  <si>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</si>
  <si>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</si>
  <si>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</si>
  <si>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</si>
  <si>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</si>
  <si>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</si>
  <si>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</si>
  <si>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</si>
  <si>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</si>
  <si>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</si>
  <si>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</si>
  <si>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</si>
  <si>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</si>
  <si>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</si>
  <si>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</si>
  <si>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</si>
  <si>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</si>
  <si>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</si>
  <si>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</si>
  <si>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</si>
  <si>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</si>
  <si>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</si>
  <si>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</si>
  <si>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</si>
  <si>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</si>
  <si>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</si>
  <si>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</si>
  <si>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</si>
  <si>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</si>
  <si>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</si>
  <si>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</si>
  <si>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</si>
  <si>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</si>
  <si>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</si>
  <si>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</si>
  <si>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</si>
  <si>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</si>
  <si>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</si>
  <si>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</si>
  <si>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</si>
  <si>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</si>
  <si>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</si>
  <si>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</si>
  <si>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</si>
  <si>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</si>
  <si>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</si>
  <si>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</si>
  <si>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</si>
  <si>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</si>
  <si>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</si>
  <si>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</si>
  <si>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</si>
  <si>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</si>
  <si>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</si>
  <si>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</si>
  <si>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</si>
  <si>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</si>
  <si>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</si>
  <si>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</si>
  <si>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</si>
  <si>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</si>
  <si>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</si>
  <si>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</si>
  <si>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</si>
  <si>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</si>
  <si>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</si>
  <si>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</si>
  <si>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</si>
  <si>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</si>
  <si>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</si>
  <si>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</si>
  <si>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</si>
  <si>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</si>
  <si>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</si>
  <si>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</si>
  <si>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</si>
  <si>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</si>
  <si>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</si>
  <si>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</si>
  <si>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</si>
  <si>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</si>
  <si>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</si>
  <si>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</si>
  <si>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</si>
  <si>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</si>
  <si>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</si>
  <si>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</si>
  <si>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</si>
  <si>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</si>
  <si>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</si>
  <si>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</si>
  <si>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</si>
  <si>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</si>
  <si>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</si>
  <si>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</si>
  <si>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</si>
  <si>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</si>
  <si>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</si>
  <si>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</si>
  <si>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</si>
  <si>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</si>
  <si>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</si>
  <si>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</si>
  <si>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</si>
  <si>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</si>
  <si>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</si>
  <si>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</si>
  <si>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</si>
  <si>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</si>
  <si>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</si>
  <si>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</si>
  <si>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</si>
  <si>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</si>
  <si>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</si>
  <si>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</si>
  <si>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</si>
  <si>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</si>
  <si>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</si>
  <si>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</si>
  <si>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</si>
  <si>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</si>
  <si>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</si>
  <si>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</si>
  <si>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</si>
  <si>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</si>
  <si>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</si>
  <si>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</si>
  <si>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</si>
  <si>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</si>
  <si>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</si>
  <si>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</si>
  <si>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</si>
  <si>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</si>
  <si>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</si>
  <si>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</si>
  <si>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</si>
  <si>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</si>
  <si>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</si>
  <si>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</si>
  <si>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</si>
  <si>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</si>
  <si>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</si>
  <si>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</si>
  <si>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</si>
  <si>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</si>
  <si>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</si>
  <si>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</si>
  <si>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</si>
  <si>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</si>
  <si>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</si>
  <si>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</si>
  <si>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</si>
  <si>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</si>
  <si>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</si>
  <si>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</si>
  <si>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</si>
  <si>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</si>
  <si>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</si>
  <si>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</si>
  <si>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</si>
  <si>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</si>
  <si>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</si>
  <si>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</si>
  <si>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</si>
  <si>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</si>
  <si>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</si>
  <si>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</si>
  <si>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</si>
  <si>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</si>
  <si>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</si>
  <si>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</si>
  <si>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</si>
  <si>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</si>
  <si>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</si>
  <si>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</si>
  <si>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</si>
  <si>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</si>
  <si>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</si>
  <si>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</si>
  <si>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</si>
  <si>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</si>
  <si>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</si>
  <si>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</si>
  <si>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</si>
  <si>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</si>
  <si>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</si>
  <si>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</si>
  <si>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</si>
  <si>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</si>
  <si>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</si>
  <si>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</si>
  <si>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</si>
  <si>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</si>
  <si>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</si>
  <si>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</si>
  <si>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</si>
  <si>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</si>
  <si>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</si>
  <si>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</si>
  <si>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</si>
  <si>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</si>
  <si>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</si>
  <si>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</si>
  <si>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</si>
  <si>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</si>
  <si>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</si>
  <si>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</si>
  <si>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</si>
  <si>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</si>
  <si>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</si>
  <si>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</si>
  <si>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</si>
  <si>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</si>
  <si>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</si>
  <si>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</si>
  <si>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</si>
  <si>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</si>
  <si>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</si>
  <si>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</si>
  <si>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</si>
  <si>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</si>
  <si>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</si>
  <si>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</si>
  <si>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</si>
  <si>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</si>
  <si>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</si>
  <si>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</si>
  <si>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</si>
  <si>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</si>
  <si>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</si>
  <si>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</si>
  <si>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</si>
  <si>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</si>
  <si>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</si>
  <si>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</si>
  <si>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</si>
  <si>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</si>
  <si>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</si>
  <si>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</si>
  <si>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</si>
  <si>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</si>
  <si>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</si>
  <si>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</si>
  <si>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</si>
  <si>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</si>
  <si>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</si>
  <si>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</si>
  <si>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</si>
  <si>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</si>
  <si>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</si>
  <si>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</si>
  <si>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</si>
  <si>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</si>
  <si>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</si>
  <si>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</si>
  <si>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</si>
  <si>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</si>
  <si>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</si>
  <si>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</si>
  <si>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</si>
  <si>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</si>
  <si>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</si>
  <si>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</si>
  <si>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</si>
  <si>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</si>
  <si>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</si>
  <si>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</si>
  <si>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</si>
  <si>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</si>
  <si>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</si>
  <si>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</si>
  <si>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</si>
  <si>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</si>
  <si>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</si>
  <si>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</si>
  <si>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</si>
  <si>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</si>
  <si>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</si>
  <si>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</si>
  <si>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</si>
  <si>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</si>
  <si>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</si>
  <si>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</si>
  <si>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</si>
  <si>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</si>
  <si>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</si>
  <si>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</si>
  <si>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</si>
  <si>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</si>
  <si>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</si>
  <si>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</si>
  <si>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</si>
  <si>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</si>
  <si>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</si>
  <si>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</si>
  <si>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</si>
  <si>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</si>
  <si>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</si>
  <si>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</si>
  <si>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</si>
  <si>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</si>
  <si>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</si>
  <si>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</si>
  <si>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</si>
  <si>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</si>
  <si>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</si>
  <si>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</si>
  <si>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</si>
  <si>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</si>
  <si>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</si>
  <si>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</si>
  <si>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</si>
  <si>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</si>
  <si>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</si>
  <si>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</si>
  <si>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</si>
  <si>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</si>
  <si>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</si>
  <si>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</si>
  <si>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</si>
  <si>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</si>
  <si>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</si>
  <si>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</si>
  <si>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</si>
  <si>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</si>
  <si>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</si>
  <si>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</si>
  <si>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</si>
  <si>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</si>
  <si>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</si>
  <si>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</si>
  <si>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</si>
  <si>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</si>
  <si>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</si>
  <si>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</si>
  <si>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</si>
  <si>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</si>
  <si>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</si>
  <si>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</si>
  <si>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</si>
  <si>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</si>
  <si>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</si>
  <si>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</si>
  <si>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</si>
  <si>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</si>
  <si>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</si>
  <si>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</si>
  <si>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</si>
  <si>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</si>
  <si>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</si>
  <si>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</si>
  <si>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</si>
  <si>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</si>
  <si>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</si>
  <si>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</si>
  <si>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</si>
  <si>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</si>
  <si>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</si>
  <si>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</si>
  <si>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</si>
  <si>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</si>
  <si>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</si>
  <si>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</si>
  <si>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</si>
  <si>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</si>
  <si>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</si>
  <si>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</si>
  <si>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</si>
  <si>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</si>
  <si>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</si>
  <si>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</si>
  <si>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</si>
  <si>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</si>
  <si>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</si>
  <si>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</si>
  <si>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</si>
  <si>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</si>
  <si>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</si>
  <si>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</si>
  <si>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</si>
  <si>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</si>
  <si>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</si>
  <si>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</si>
  <si>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</si>
  <si>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</si>
  <si>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</si>
  <si>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</si>
  <si>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</si>
  <si>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</si>
  <si>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</si>
  <si>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</si>
  <si>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</si>
  <si>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</si>
  <si>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</si>
  <si>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</si>
  <si>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</si>
  <si>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</si>
  <si>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</si>
  <si>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</si>
  <si>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</si>
  <si>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</si>
  <si>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</si>
  <si>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</si>
  <si>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</si>
  <si>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</si>
  <si>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</si>
  <si>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</si>
  <si>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</si>
  <si>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</si>
  <si>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</si>
  <si>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</si>
  <si>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</si>
  <si>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</si>
  <si>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</si>
  <si>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</si>
  <si>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</si>
  <si>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</si>
  <si>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</si>
  <si>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</si>
  <si>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</si>
  <si>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</si>
  <si>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</si>
  <si>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</si>
  <si>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</si>
  <si>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</si>
  <si>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</si>
  <si>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</si>
  <si>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</si>
  <si>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</si>
  <si>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</si>
  <si>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</si>
  <si>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</si>
  <si>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</si>
  <si>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</si>
  <si>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</si>
  <si>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</si>
  <si>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</si>
  <si>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</si>
  <si>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</si>
  <si>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</si>
  <si>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</si>
  <si>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</si>
  <si>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</si>
  <si>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</si>
  <si>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</si>
  <si>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</si>
  <si>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</si>
  <si>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</si>
  <si>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</si>
  <si>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</si>
  <si>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</si>
  <si>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</si>
  <si>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</si>
  <si>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</si>
  <si>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</si>
  <si>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</si>
  <si>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</si>
  <si>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</si>
  <si>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</si>
  <si>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</si>
  <si>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</si>
  <si>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</si>
  <si>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</si>
  <si>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</si>
  <si>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</si>
  <si>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</si>
  <si>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</si>
  <si>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</si>
  <si>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</si>
  <si>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</si>
  <si>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</si>
  <si>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</si>
  <si>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</si>
  <si>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</si>
  <si>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</si>
  <si>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</si>
  <si>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</si>
  <si>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</si>
  <si>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</si>
  <si>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</si>
  <si>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</si>
  <si>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</si>
  <si>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</si>
  <si>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</si>
  <si>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</si>
  <si>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</si>
  <si>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</si>
  <si>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</si>
  <si>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</si>
  <si>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</si>
  <si>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</si>
  <si>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</si>
  <si>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</si>
  <si>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</si>
  <si>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</si>
  <si>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</si>
  <si>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</si>
  <si>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</si>
  <si>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</si>
  <si>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</si>
  <si>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</si>
  <si>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</si>
  <si>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</si>
  <si>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</si>
  <si>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</si>
  <si>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</si>
  <si>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</si>
  <si>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</si>
  <si>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</si>
  <si>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</si>
  <si>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</si>
  <si>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</si>
  <si>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</si>
  <si>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</si>
  <si>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</si>
  <si>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</si>
  <si>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</si>
  <si>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</si>
  <si>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</si>
  <si>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</si>
  <si>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</si>
  <si>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</si>
  <si>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</si>
  <si>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</si>
  <si>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</si>
  <si>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</si>
  <si>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</si>
  <si>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</si>
  <si>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</si>
  <si>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</si>
  <si>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</si>
  <si>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</si>
  <si>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</si>
  <si>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</si>
  <si>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</si>
  <si>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</si>
  <si>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</si>
  <si>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</si>
  <si>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</si>
  <si>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</si>
  <si>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</si>
  <si>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</si>
  <si>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</si>
  <si>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</si>
  <si>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</si>
  <si>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</si>
  <si>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</si>
  <si>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</si>
  <si>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</si>
  <si>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</si>
  <si>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</si>
  <si>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</si>
  <si>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</si>
  <si>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</si>
  <si>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</si>
  <si>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</si>
  <si>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</si>
  <si>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</si>
  <si>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</si>
  <si>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</si>
  <si>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</si>
  <si>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</si>
  <si>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</si>
  <si>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</si>
  <si>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</si>
  <si>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</si>
  <si>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</si>
  <si>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</si>
  <si>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</si>
  <si>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</si>
  <si>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</si>
  <si>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</si>
  <si>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</si>
  <si>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</si>
  <si>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</si>
  <si>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</si>
  <si>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</si>
  <si>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</si>
  <si>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</si>
  <si>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</si>
  <si>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</si>
  <si>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</si>
  <si>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</si>
  <si>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</si>
  <si>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</si>
  <si>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</si>
  <si>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</si>
  <si>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</si>
  <si>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</si>
  <si>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</si>
  <si>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</si>
  <si>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</si>
  <si>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</si>
  <si>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</si>
  <si>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</si>
  <si>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</si>
  <si>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</si>
  <si>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</si>
  <si>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</si>
  <si>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</si>
  <si>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</si>
  <si>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</si>
  <si>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</si>
  <si>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</si>
  <si>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</si>
  <si>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</si>
  <si>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</si>
  <si>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</si>
  <si>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</si>
  <si>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</si>
  <si>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</si>
  <si>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</si>
  <si>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</si>
  <si>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</si>
  <si>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</si>
  <si>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</si>
  <si>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</si>
  <si>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</si>
  <si>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</si>
  <si>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</si>
  <si>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</si>
  <si>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</si>
  <si>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</si>
  <si>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</si>
  <si>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</si>
  <si>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</si>
  <si>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</si>
  <si>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</si>
  <si>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</si>
  <si>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</si>
  <si>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</si>
  <si>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</si>
  <si>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</si>
  <si>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</si>
  <si>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</si>
  <si>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</si>
  <si>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</si>
  <si>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</si>
  <si>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</si>
  <si>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</si>
  <si>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</si>
  <si>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</si>
  <si>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</si>
  <si>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</si>
  <si>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</si>
  <si>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</si>
  <si>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</si>
  <si>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</si>
  <si>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</si>
  <si>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</si>
  <si>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</si>
  <si>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</si>
  <si>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</si>
  <si>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</si>
  <si>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</si>
  <si>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</si>
  <si>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</si>
  <si>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</si>
  <si>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</si>
  <si>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</si>
  <si>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</si>
  <si>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</si>
  <si>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</si>
  <si>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</si>
  <si>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</si>
  <si>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</si>
  <si>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</si>
  <si>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</si>
  <si>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</si>
  <si>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</si>
  <si>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</si>
  <si>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</si>
  <si>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</si>
  <si>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</si>
  <si>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</si>
  <si>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</si>
  <si>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</si>
  <si>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</si>
  <si>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</si>
  <si>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</si>
  <si>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</si>
  <si>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</si>
  <si>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</si>
  <si>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</si>
  <si>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</si>
  <si>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</si>
  <si>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</si>
  <si>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</si>
  <si>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</si>
  <si>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</si>
  <si>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</si>
  <si>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</si>
  <si>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</si>
  <si>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</si>
  <si>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</si>
  <si>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</si>
  <si>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</si>
  <si>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</si>
  <si>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</si>
  <si>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</si>
  <si>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</si>
  <si>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</si>
  <si>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</si>
  <si>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</si>
  <si>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</si>
  <si>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</si>
  <si>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</si>
  <si>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</si>
  <si>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</si>
  <si>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</si>
  <si>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</si>
  <si>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</si>
  <si>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</si>
  <si>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</si>
  <si>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</si>
  <si>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</si>
  <si>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</si>
  <si>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</si>
  <si>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</si>
  <si>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</si>
  <si>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</si>
  <si>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</si>
  <si>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</si>
  <si>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</si>
  <si>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</si>
  <si>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</si>
  <si>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</si>
  <si>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</si>
  <si>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</si>
  <si>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</si>
  <si>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</si>
  <si>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</si>
  <si>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</si>
  <si>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</si>
  <si>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</si>
  <si>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</si>
  <si>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</si>
  <si>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</si>
  <si>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</si>
  <si>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</si>
  <si>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</si>
  <si>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</si>
  <si>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</si>
  <si>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</si>
  <si>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</si>
  <si>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</si>
  <si>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</si>
  <si>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</si>
  <si>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</si>
  <si>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</si>
  <si>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</si>
  <si>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</si>
  <si>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</si>
  <si>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</si>
  <si>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</si>
  <si>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</si>
  <si>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</si>
  <si>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</si>
  <si>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</si>
  <si>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</si>
  <si>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</si>
  <si>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</si>
  <si>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</si>
  <si>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</si>
  <si>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</si>
  <si>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</si>
  <si>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</si>
  <si>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</si>
  <si>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</si>
  <si>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</si>
  <si>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</si>
  <si>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</si>
  <si>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</si>
  <si>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</si>
  <si>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</si>
  <si>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</si>
  <si>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</si>
  <si>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</si>
  <si>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</si>
  <si>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</si>
  <si>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</si>
  <si>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</si>
  <si>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</si>
  <si>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</si>
  <si>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</si>
  <si>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</si>
  <si>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</si>
  <si>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</si>
  <si>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</si>
  <si>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</si>
  <si>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</si>
  <si>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</si>
  <si>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</si>
  <si>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</si>
  <si>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</si>
  <si>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</si>
  <si>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</si>
  <si>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</si>
  <si>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</si>
  <si>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</si>
  <si>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</si>
  <si>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</si>
  <si>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</si>
  <si>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</si>
  <si>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</si>
  <si>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</si>
  <si>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</si>
  <si>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</si>
  <si>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</si>
  <si>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</si>
  <si>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</si>
  <si>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</si>
  <si>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</si>
  <si>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</si>
  <si>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</si>
  <si>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</si>
  <si>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</si>
  <si>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</si>
  <si>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</si>
  <si>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</si>
  <si>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</si>
  <si>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</si>
  <si>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</si>
  <si>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</si>
  <si>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</si>
  <si>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</si>
  <si>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</si>
  <si>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</si>
  <si>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</si>
  <si>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</si>
  <si>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</si>
  <si>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</si>
  <si>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</si>
  <si>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</si>
  <si>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</si>
  <si>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</si>
  <si>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</si>
  <si>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</si>
  <si>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</si>
  <si>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</si>
  <si>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</si>
  <si>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</si>
  <si>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</si>
  <si>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</si>
  <si>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</si>
  <si>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</si>
  <si>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</si>
  <si>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</si>
  <si>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</si>
  <si>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</si>
  <si>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</si>
  <si>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</si>
  <si>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</si>
  <si>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</si>
  <si>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</si>
  <si>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</si>
  <si>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</si>
  <si>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</si>
  <si>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</si>
  <si>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</si>
  <si>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</si>
  <si>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</si>
  <si>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</si>
  <si>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</si>
  <si>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</si>
  <si>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</si>
  <si>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</si>
  <si>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</si>
  <si>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</si>
  <si>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</si>
  <si>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</si>
  <si>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</si>
  <si>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</si>
  <si>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</si>
  <si>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</si>
  <si>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</si>
  <si>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</si>
  <si>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</si>
  <si>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</si>
  <si>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</si>
  <si>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</si>
  <si>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</si>
  <si>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</si>
  <si>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</si>
  <si>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</si>
  <si>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</si>
  <si>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</si>
  <si>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</si>
  <si>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</si>
  <si>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</si>
  <si>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</si>
  <si>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</si>
  <si>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</si>
  <si>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</si>
  <si>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</si>
  <si>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</si>
  <si>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</si>
  <si>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</si>
  <si>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</si>
  <si>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</si>
  <si>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</si>
  <si>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</si>
  <si>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</si>
  <si>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</si>
  <si>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</si>
  <si>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</si>
  <si>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</si>
  <si>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</si>
  <si>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</si>
  <si>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</si>
  <si>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</si>
  <si>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</si>
  <si>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</si>
  <si>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</si>
  <si>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</si>
  <si>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</si>
  <si>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</si>
  <si>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</si>
  <si>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</si>
  <si>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</si>
  <si>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</si>
  <si>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</si>
  <si>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</si>
  <si>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</si>
  <si>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</si>
  <si>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</si>
  <si>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</si>
  <si>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</si>
  <si>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</si>
  <si>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</si>
  <si>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</si>
  <si>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</si>
  <si>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</si>
  <si>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</si>
  <si>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</si>
  <si>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</si>
  <si>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</si>
  <si>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</si>
  <si>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</si>
  <si>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</si>
  <si>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</si>
  <si>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</si>
  <si>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</si>
  <si>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</si>
  <si>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</si>
  <si>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</si>
  <si>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</si>
  <si>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</si>
  <si>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</si>
  <si>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</si>
  <si>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</si>
  <si>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</si>
  <si>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</si>
  <si>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</si>
  <si>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</si>
  <si>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</si>
  <si>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</si>
  <si>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</si>
  <si>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</si>
  <si>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</si>
  <si>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</si>
  <si>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</si>
  <si>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</si>
  <si>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</si>
  <si>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</si>
  <si>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</si>
  <si>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</si>
  <si>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</si>
  <si>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</si>
  <si>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</si>
  <si>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</si>
  <si>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</si>
  <si>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</si>
  <si>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</si>
  <si>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</si>
  <si>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</si>
  <si>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</si>
  <si>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</si>
  <si>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</si>
  <si>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</si>
  <si>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</si>
  <si>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</si>
  <si>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</si>
  <si>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</si>
  <si>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</si>
  <si>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</si>
  <si>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</si>
  <si>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</si>
  <si>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</si>
  <si>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</si>
  <si>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</si>
  <si>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</si>
  <si>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</si>
  <si>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</si>
  <si>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</si>
  <si>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</si>
  <si>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</si>
  <si>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</si>
  <si>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</si>
  <si>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</si>
  <si>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</si>
  <si>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</si>
  <si>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</si>
  <si>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</si>
  <si>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</si>
  <si>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</si>
  <si>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</si>
  <si>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</si>
  <si>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</si>
  <si>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</si>
  <si>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</si>
  <si>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</si>
  <si>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</si>
  <si>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</si>
  <si>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</si>
  <si>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</si>
  <si>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</si>
  <si>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</si>
  <si>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</si>
  <si>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</si>
  <si>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</si>
  <si>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</si>
  <si>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</si>
  <si>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</si>
  <si>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</si>
  <si>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</si>
  <si>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</si>
  <si>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</si>
  <si>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</si>
  <si>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</si>
  <si>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</si>
  <si>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</si>
  <si>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</si>
  <si>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</si>
  <si>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</si>
  <si>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</si>
  <si>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</si>
  <si>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</si>
  <si>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</si>
  <si>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</si>
  <si>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</si>
  <si>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</si>
  <si>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</si>
  <si>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</si>
  <si>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</si>
  <si>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</si>
  <si>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</si>
  <si>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</si>
  <si>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</si>
  <si>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</si>
  <si>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</si>
  <si>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</si>
  <si>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</si>
  <si>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</si>
  <si>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</si>
  <si>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</si>
  <si>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</si>
  <si>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</si>
  <si>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</si>
  <si>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</si>
  <si>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</si>
  <si>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</si>
  <si>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</si>
  <si>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</si>
  <si>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</si>
  <si>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</si>
  <si>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</si>
  <si>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</si>
  <si>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</si>
  <si>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</si>
  <si>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</si>
  <si>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</si>
  <si>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</si>
  <si>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</si>
  <si>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</si>
  <si>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</si>
  <si>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</si>
  <si>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</si>
  <si>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</si>
  <si>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</si>
  <si>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</si>
  <si>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</si>
  <si>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</si>
  <si>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</si>
  <si>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</si>
  <si>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</si>
  <si>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</si>
  <si>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</si>
  <si>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</si>
  <si>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</si>
  <si>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</si>
  <si>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</si>
  <si>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</si>
  <si>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</si>
  <si>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</si>
  <si>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</si>
  <si>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</si>
  <si>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</si>
  <si>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</si>
  <si>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</si>
  <si>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</si>
  <si>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</si>
  <si>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</si>
  <si>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</si>
  <si>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</si>
  <si>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</si>
  <si>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</si>
  <si>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</si>
  <si>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</si>
  <si>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</si>
  <si>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</si>
  <si>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</si>
  <si>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</si>
  <si>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</si>
  <si>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</si>
  <si>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</si>
  <si>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</si>
  <si>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</si>
  <si>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</si>
  <si>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</si>
  <si>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</si>
  <si>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</si>
  <si>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</si>
  <si>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</si>
  <si>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</si>
  <si>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</si>
  <si>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</si>
  <si>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</si>
  <si>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</si>
  <si>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</si>
  <si>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</si>
  <si>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</si>
  <si>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</si>
  <si>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</si>
  <si>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</si>
  <si>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</si>
  <si>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</si>
  <si>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</si>
  <si>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</si>
  <si>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</si>
  <si>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</si>
  <si>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</si>
  <si>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</si>
  <si>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</si>
  <si>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</si>
  <si>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</si>
  <si>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</si>
  <si>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</si>
  <si>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</si>
  <si>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</si>
  <si>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</si>
  <si>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</si>
  <si>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</si>
  <si>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</si>
  <si>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</si>
  <si>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</si>
  <si>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</si>
  <si>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</si>
  <si>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</si>
  <si>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</si>
  <si>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</si>
  <si>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</si>
  <si>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</si>
  <si>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</si>
  <si>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</si>
  <si>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</si>
  <si>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</si>
  <si>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</si>
  <si>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</si>
  <si>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</si>
  <si>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</si>
  <si>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</si>
  <si>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</si>
  <si>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</si>
  <si>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</si>
  <si>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</si>
  <si>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</si>
  <si>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</si>
  <si>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</si>
  <si>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</si>
  <si>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</si>
  <si>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</si>
  <si>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</si>
  <si>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</si>
  <si>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</si>
  <si>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</si>
  <si>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</si>
  <si>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</si>
  <si>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</si>
  <si>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</si>
  <si>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</si>
  <si>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</si>
  <si>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</si>
  <si>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</si>
  <si>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</si>
  <si>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</si>
  <si>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</si>
  <si>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</si>
  <si>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</si>
  <si>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</si>
  <si>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</si>
  <si>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</si>
  <si>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</si>
  <si>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</si>
  <si>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</si>
  <si>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</si>
  <si>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</si>
  <si>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</si>
  <si>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</si>
  <si>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</si>
  <si>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</si>
  <si>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</si>
  <si>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</si>
  <si>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</si>
  <si>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</si>
  <si>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</si>
  <si>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</si>
  <si>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</si>
  <si>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</si>
  <si>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</si>
  <si>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</si>
  <si>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</si>
  <si>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</si>
  <si>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</si>
  <si>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</si>
  <si>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</si>
  <si>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</si>
  <si>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</si>
  <si>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</si>
  <si>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</si>
  <si>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</si>
  <si>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</si>
  <si>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</si>
  <si>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</si>
  <si>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</si>
  <si>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</si>
  <si>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</si>
  <si>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</si>
  <si>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</si>
  <si>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</si>
  <si>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</si>
  <si>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</si>
  <si>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</si>
  <si>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</si>
  <si>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</si>
  <si>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</si>
  <si>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</si>
  <si>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</si>
  <si>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</si>
  <si>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</si>
  <si>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</si>
  <si>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</si>
  <si>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</si>
  <si>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</si>
  <si>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</si>
  <si>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</si>
  <si>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</si>
  <si>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</si>
  <si>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</si>
  <si>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</si>
  <si>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</si>
  <si>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</si>
  <si>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</si>
  <si>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</si>
  <si>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</si>
  <si>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</si>
  <si>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</si>
  <si>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</si>
  <si>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</si>
  <si>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</si>
  <si>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</si>
  <si>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</si>
  <si>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</si>
  <si>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</si>
  <si>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</si>
  <si>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</si>
  <si>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</si>
  <si>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</si>
  <si>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</si>
  <si>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</si>
  <si>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</si>
  <si>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</si>
  <si>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</si>
  <si>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</si>
  <si>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</si>
  <si>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</si>
  <si>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</si>
  <si>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</si>
  <si>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</si>
  <si>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</si>
  <si>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</si>
  <si>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</si>
  <si>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</si>
  <si>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</si>
  <si>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</si>
  <si>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</si>
  <si>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</si>
  <si>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</si>
  <si>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</si>
  <si>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</si>
  <si>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</si>
  <si>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</si>
  <si>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</si>
  <si>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</si>
  <si>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</si>
  <si>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</si>
  <si>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</si>
  <si>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</si>
  <si>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</si>
  <si>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</si>
  <si>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</si>
  <si>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</si>
  <si>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</si>
  <si>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</si>
  <si>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</si>
  <si>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</si>
  <si>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</si>
  <si>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</si>
  <si>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</si>
  <si>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</si>
  <si>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</si>
  <si>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</si>
  <si>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</si>
  <si>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</si>
  <si>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</si>
  <si>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</si>
  <si>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</si>
  <si>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</si>
  <si>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</si>
  <si>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</si>
  <si>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</si>
  <si>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</si>
  <si>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</si>
  <si>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</si>
  <si>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</si>
  <si>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</si>
  <si>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</si>
  <si>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</si>
  <si>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</si>
  <si>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</si>
  <si>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</si>
  <si>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</si>
  <si>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</si>
  <si>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</si>
  <si>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</si>
  <si>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</si>
  <si>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</si>
  <si>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</si>
  <si>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</si>
  <si>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</si>
  <si>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</si>
  <si>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</si>
  <si>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</si>
  <si>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</si>
  <si>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</si>
  <si>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</si>
  <si>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</si>
  <si>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</si>
  <si>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</si>
  <si>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</si>
  <si>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</si>
  <si>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</si>
  <si>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</si>
  <si>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</si>
  <si>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</si>
  <si>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</si>
  <si>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</si>
  <si>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</si>
  <si>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</si>
  <si>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</si>
  <si>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</si>
  <si>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</si>
  <si>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</si>
  <si>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</si>
  <si>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</si>
  <si>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</si>
  <si>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</si>
  <si>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</si>
  <si>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</si>
  <si>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</si>
  <si>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</si>
  <si>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</si>
  <si>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</si>
  <si>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</si>
  <si>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</si>
  <si>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</si>
  <si>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</si>
  <si>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</si>
  <si>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</si>
  <si>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</si>
  <si>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</si>
  <si>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</si>
  <si>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</si>
  <si>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</si>
  <si>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</si>
  <si>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</si>
  <si>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</si>
  <si>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</si>
  <si>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</si>
  <si>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</si>
  <si>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</si>
  <si>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</si>
  <si>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</si>
  <si>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</si>
  <si>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</si>
  <si>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</si>
  <si>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</si>
  <si>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</si>
  <si>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</si>
  <si>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</si>
  <si>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</si>
  <si>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</si>
  <si>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</si>
  <si>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</si>
  <si>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</si>
  <si>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</si>
  <si>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</si>
  <si>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</si>
  <si>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</si>
  <si>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</si>
  <si>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</si>
  <si>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</si>
  <si>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</si>
  <si>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</si>
  <si>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</si>
  <si>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</si>
  <si>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</si>
  <si>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</si>
  <si>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</si>
  <si>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</si>
  <si>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</si>
  <si>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</si>
  <si>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</si>
  <si>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</si>
  <si>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</si>
  <si>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</si>
  <si>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</si>
  <si>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</si>
  <si>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</si>
  <si>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</si>
  <si>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</si>
  <si>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</si>
  <si>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</si>
  <si>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</si>
  <si>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</si>
  <si>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</si>
  <si>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</si>
  <si>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</si>
  <si>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</si>
  <si>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</si>
  <si>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</si>
  <si>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</si>
  <si>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</si>
  <si>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</si>
  <si>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</si>
  <si>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</si>
  <si>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</si>
  <si>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</si>
  <si>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</si>
  <si>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</si>
  <si>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</si>
  <si>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</si>
  <si>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</si>
  <si>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</si>
  <si>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</si>
  <si>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</si>
  <si>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</si>
  <si>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</si>
  <si>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</si>
  <si>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</si>
  <si>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</si>
  <si>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</si>
  <si>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</si>
  <si>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</si>
  <si>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</si>
  <si>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</si>
  <si>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</si>
  <si>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</si>
  <si>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</si>
  <si>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</si>
  <si>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</si>
  <si>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</si>
  <si>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</si>
  <si>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</si>
  <si>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</si>
  <si>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</si>
  <si>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</si>
  <si>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</si>
  <si>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</si>
  <si>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</si>
  <si>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</si>
  <si>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</si>
  <si>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</si>
  <si>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</si>
  <si>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</si>
  <si>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</si>
  <si>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</si>
  <si>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</si>
  <si>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</si>
  <si>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</si>
  <si>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</si>
  <si>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</si>
  <si>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</si>
  <si>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</si>
  <si>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</si>
  <si>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</si>
  <si>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</si>
  <si>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</si>
  <si>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</si>
  <si>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</si>
  <si>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</si>
  <si>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</si>
  <si>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</si>
  <si>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</si>
  <si>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</si>
  <si>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</si>
  <si>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</si>
  <si>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</si>
  <si>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</si>
  <si>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</si>
  <si>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</si>
  <si>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</si>
  <si>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</si>
  <si>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</si>
  <si>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</si>
  <si>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</si>
  <si>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</si>
  <si>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</si>
  <si>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</si>
  <si>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</si>
  <si>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</si>
  <si>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</si>
  <si>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</si>
  <si>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</si>
  <si>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</si>
  <si>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</si>
  <si>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</si>
  <si>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</si>
  <si>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</si>
  <si>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</si>
  <si>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</si>
  <si>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</si>
  <si>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</si>
  <si>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</si>
  <si>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</si>
  <si>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</si>
  <si>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</si>
  <si>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</si>
  <si>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</si>
  <si>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</si>
  <si>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</si>
  <si>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</si>
  <si>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</si>
  <si>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</si>
  <si>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</si>
  <si>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</si>
  <si>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</si>
  <si>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</si>
  <si>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</si>
  <si>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</si>
  <si>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</si>
  <si>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</si>
  <si>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</si>
  <si>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</si>
  <si>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</si>
  <si>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</si>
  <si>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</si>
  <si>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</si>
  <si>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</si>
  <si>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</si>
  <si>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</si>
  <si>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</si>
  <si>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</si>
  <si>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</si>
  <si>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</si>
  <si>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</si>
  <si>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</si>
  <si>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</si>
  <si>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</si>
  <si>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</si>
  <si>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</si>
  <si>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</si>
  <si>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</si>
  <si>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</si>
  <si>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</si>
  <si>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</si>
  <si>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</si>
  <si>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</si>
  <si>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</si>
  <si>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</si>
  <si>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</si>
  <si>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</si>
  <si>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</si>
  <si>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</si>
  <si>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</si>
  <si>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</si>
  <si>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</si>
  <si>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</si>
  <si>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</si>
  <si>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</si>
  <si>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</si>
  <si>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</si>
  <si>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</si>
  <si>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</si>
  <si>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</si>
  <si>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</si>
  <si>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</si>
  <si>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</si>
  <si>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</si>
  <si>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</si>
  <si>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</si>
  <si>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</si>
  <si>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</si>
  <si>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</si>
  <si>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</si>
  <si>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</si>
  <si>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</si>
  <si>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</si>
  <si>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</si>
  <si>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</si>
  <si>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</si>
  <si>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</si>
  <si>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</si>
  <si>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</si>
  <si>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</si>
  <si>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</si>
  <si>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</si>
  <si>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</si>
  <si>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</si>
  <si>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</si>
  <si>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</si>
  <si>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</si>
  <si>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</si>
  <si>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</si>
  <si>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</si>
  <si>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</si>
  <si>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</si>
  <si>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</si>
  <si>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</si>
  <si>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</si>
  <si>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</si>
  <si>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</si>
  <si>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</si>
  <si>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</si>
  <si>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</si>
  <si>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</si>
  <si>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</si>
  <si>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</si>
  <si>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</si>
  <si>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</si>
  <si>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</si>
  <si>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</si>
  <si>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</si>
  <si>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</si>
  <si>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</si>
  <si>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</si>
  <si>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</si>
  <si>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</si>
  <si>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</si>
  <si>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</si>
  <si>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</si>
  <si>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</si>
  <si>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</si>
  <si>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</si>
  <si>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</si>
  <si>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</si>
  <si>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</si>
  <si>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</si>
  <si>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</si>
  <si>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</si>
  <si>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</si>
  <si>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</si>
  <si>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</si>
  <si>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</si>
  <si>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</si>
  <si>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</si>
  <si>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</si>
  <si>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</si>
  <si>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</si>
  <si>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</si>
  <si>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</si>
  <si>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</si>
  <si>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</si>
  <si>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</si>
  <si>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</si>
  <si>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</si>
  <si>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</si>
  <si>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</si>
  <si>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</si>
  <si>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</si>
  <si>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</si>
  <si>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</si>
  <si>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</si>
  <si>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</si>
  <si>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</si>
  <si>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</si>
  <si>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</si>
  <si>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</si>
  <si>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</si>
  <si>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</si>
  <si>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</si>
  <si>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</si>
  <si>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</si>
  <si>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</si>
  <si>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</si>
  <si>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</si>
  <si>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</si>
  <si>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</si>
  <si>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</si>
  <si>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</si>
  <si>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</si>
  <si>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</si>
  <si>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</si>
  <si>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</si>
  <si>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</si>
  <si>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</si>
  <si>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</si>
  <si>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</si>
  <si>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</si>
  <si>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</si>
  <si>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</si>
  <si>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</si>
  <si>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</si>
  <si>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</si>
  <si>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</si>
  <si>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</si>
  <si>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</si>
  <si>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</si>
  <si>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</si>
  <si>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</si>
  <si>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</si>
  <si>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</si>
  <si>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</si>
  <si>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</si>
  <si>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</si>
  <si>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</si>
  <si>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</si>
  <si>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</si>
  <si>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</si>
  <si>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</si>
  <si>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</si>
  <si>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</si>
  <si>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</si>
  <si>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</si>
  <si>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</si>
  <si>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</si>
  <si>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</si>
  <si>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</si>
  <si>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</si>
  <si>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</si>
  <si>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</si>
  <si>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</si>
  <si>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</si>
  <si>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</si>
  <si>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</si>
  <si>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</si>
  <si>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</si>
  <si>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</si>
  <si>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</si>
  <si>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</si>
  <si>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</si>
  <si>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</si>
  <si>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</si>
  <si>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</si>
  <si>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</si>
  <si>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</si>
  <si>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</si>
  <si>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</si>
  <si>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</si>
  <si>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</si>
  <si>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</si>
  <si>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</si>
  <si>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</si>
  <si>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</si>
  <si>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</si>
  <si>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</si>
  <si>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</si>
  <si>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</si>
  <si>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</si>
  <si>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</si>
  <si>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</si>
  <si>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</si>
  <si>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</si>
  <si>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</si>
  <si>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</si>
  <si>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</si>
  <si>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</si>
  <si>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</si>
  <si>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</si>
  <si>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</si>
  <si>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</si>
  <si>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</si>
  <si>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</si>
  <si>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</si>
  <si>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</si>
  <si>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</si>
  <si>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</si>
  <si>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</si>
  <si>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</si>
  <si>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</si>
  <si>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</si>
  <si>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</si>
  <si>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</si>
  <si>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</si>
  <si>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</si>
  <si>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</si>
  <si>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</si>
  <si>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</si>
  <si>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</si>
  <si>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</si>
  <si>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</si>
  <si>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</si>
  <si>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</si>
  <si>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</si>
  <si>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</si>
  <si>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</si>
  <si>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</si>
  <si>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</si>
  <si>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</si>
  <si>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</si>
  <si>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</si>
  <si>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</si>
  <si>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</si>
  <si>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</si>
  <si>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</si>
  <si>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</si>
  <si>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</si>
  <si>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</si>
  <si>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</si>
  <si>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</si>
  <si>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</si>
  <si>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</si>
  <si>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</si>
  <si>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</si>
  <si>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</si>
  <si>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</si>
  <si>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</si>
  <si>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</si>
  <si>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</si>
  <si>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</si>
  <si>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</si>
  <si>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</si>
  <si>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</si>
  <si>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</si>
  <si>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</si>
  <si>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</si>
  <si>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</si>
  <si>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</si>
  <si>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</si>
  <si>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</si>
  <si>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</si>
  <si>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</si>
  <si>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</si>
  <si>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</si>
  <si>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</si>
  <si>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</si>
  <si>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</si>
  <si>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</si>
  <si>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</si>
  <si>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</si>
  <si>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</si>
  <si>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</si>
  <si>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</si>
  <si>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</si>
  <si>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</si>
  <si>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</si>
  <si>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</si>
  <si>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</si>
  <si>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</si>
  <si>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</si>
  <si>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</si>
  <si>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</si>
  <si>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</si>
  <si>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</si>
  <si>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</si>
  <si>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</si>
  <si>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</si>
  <si>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</si>
  <si>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</si>
  <si>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</si>
  <si>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</si>
  <si>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</si>
  <si>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</si>
  <si>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</si>
  <si>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</si>
  <si>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</si>
  <si>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</si>
  <si>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</si>
  <si>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</si>
  <si>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</si>
  <si>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</si>
  <si>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</si>
  <si>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</si>
  <si>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</si>
  <si>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</si>
  <si>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</si>
  <si>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</si>
  <si>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</si>
  <si>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</si>
  <si>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</si>
  <si>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</si>
  <si>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</si>
  <si>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</si>
  <si>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</si>
  <si>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</si>
  <si>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</si>
  <si>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</si>
  <si>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</si>
  <si>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</si>
  <si>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</si>
  <si>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</si>
  <si>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</si>
  <si>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</si>
  <si>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</si>
  <si>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</si>
  <si>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</si>
  <si>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</si>
  <si>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</si>
  <si>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</si>
  <si>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</si>
  <si>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</si>
  <si>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</si>
  <si>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</si>
  <si>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</si>
  <si>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</si>
  <si>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</si>
  <si>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</si>
  <si>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</si>
  <si>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</si>
  <si>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</si>
  <si>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</si>
  <si>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</si>
  <si>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</si>
  <si>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</si>
  <si>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</si>
  <si>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</si>
  <si>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</si>
  <si>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</si>
  <si>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</si>
  <si>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</si>
  <si>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</si>
  <si>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</si>
  <si>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</si>
  <si>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</si>
  <si>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</si>
  <si>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</si>
  <si>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</si>
  <si>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</si>
  <si>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</si>
  <si>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</si>
  <si>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</si>
  <si>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</si>
  <si>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</si>
  <si>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</si>
  <si>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</si>
  <si>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</si>
  <si>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</si>
  <si>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</si>
  <si>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</si>
  <si>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</si>
  <si>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</si>
  <si>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</si>
  <si>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</si>
  <si>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</si>
  <si>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</si>
  <si>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</si>
  <si>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</si>
  <si>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</si>
  <si>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</si>
  <si>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</si>
  <si>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</si>
  <si>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</si>
  <si>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</si>
  <si>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</si>
  <si>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</si>
  <si>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</si>
  <si>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</si>
  <si>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</si>
  <si>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</si>
  <si>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</si>
  <si>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</si>
  <si>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</si>
  <si>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</si>
  <si>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</si>
  <si>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</si>
  <si>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</si>
  <si>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</si>
  <si>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</si>
  <si>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</si>
  <si>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</si>
  <si>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</si>
  <si>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</si>
  <si>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</si>
  <si>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</si>
  <si>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</si>
  <si>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</si>
  <si>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</si>
  <si>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</si>
  <si>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</si>
  <si>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</si>
  <si>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</si>
  <si>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</si>
  <si>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</si>
  <si>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</si>
  <si>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</si>
  <si>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</si>
  <si>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</si>
  <si>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</si>
  <si>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</si>
  <si>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</si>
  <si>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</si>
  <si>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</si>
  <si>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</si>
  <si>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</si>
  <si>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</si>
  <si>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</si>
  <si>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</si>
  <si>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</si>
  <si>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</si>
  <si>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</si>
  <si>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</si>
  <si>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</si>
  <si>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</si>
  <si>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</si>
  <si>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</si>
  <si>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</si>
  <si>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</si>
  <si>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</si>
  <si>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</si>
  <si>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</si>
  <si>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</si>
  <si>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</si>
  <si>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</si>
  <si>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</si>
  <si>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</si>
  <si>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</si>
  <si>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</si>
  <si>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</si>
  <si>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</si>
  <si>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</si>
  <si>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</si>
  <si>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</si>
  <si>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</si>
  <si>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</si>
  <si>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</si>
  <si>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</si>
  <si>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</si>
  <si>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</si>
  <si>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</si>
  <si>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</si>
  <si>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</si>
  <si>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</si>
  <si>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</si>
  <si>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</si>
  <si>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</si>
  <si>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</si>
  <si>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</si>
  <si>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</si>
  <si>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</si>
  <si>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</si>
  <si>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</si>
  <si>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</si>
  <si>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</si>
  <si>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</si>
  <si>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</si>
  <si>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</si>
  <si>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</si>
  <si>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</si>
  <si>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</si>
  <si>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</si>
  <si>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</si>
  <si>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</si>
  <si>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</si>
  <si>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</si>
  <si>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</si>
  <si>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</si>
  <si>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</si>
  <si>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</si>
  <si>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</si>
  <si>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</si>
  <si>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</si>
  <si>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</si>
  <si>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</si>
  <si>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</si>
  <si>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</si>
  <si>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</si>
  <si>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</si>
  <si>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</si>
  <si>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</si>
  <si>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</si>
  <si>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</si>
  <si>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</si>
  <si>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</si>
  <si>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</si>
  <si>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</si>
  <si>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</si>
  <si>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</si>
  <si>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</si>
  <si>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</si>
  <si>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</si>
  <si>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</si>
  <si>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</si>
  <si>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</si>
  <si>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</si>
  <si>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</si>
  <si>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</si>
  <si>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</si>
  <si>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</si>
  <si>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</si>
  <si>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</si>
  <si>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</si>
  <si>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</si>
  <si>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</si>
  <si>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</si>
  <si>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</si>
  <si>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</si>
  <si>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</si>
  <si>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</si>
  <si>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</si>
  <si>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</si>
  <si>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</si>
  <si>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</si>
  <si>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</si>
  <si>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</si>
  <si>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</si>
  <si>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</si>
  <si>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</si>
  <si>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</si>
  <si>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</si>
  <si>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</si>
  <si>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</si>
  <si>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</si>
  <si>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</si>
  <si>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</si>
  <si>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</si>
  <si>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</si>
  <si>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</si>
  <si>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</si>
  <si>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</si>
  <si>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</si>
  <si>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</si>
  <si>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</si>
  <si>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</si>
  <si>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</si>
  <si>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</si>
  <si>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</si>
  <si>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</si>
  <si>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</si>
  <si>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</si>
  <si>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</si>
  <si>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</si>
  <si>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</si>
  <si>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</si>
  <si>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</si>
  <si>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</si>
  <si>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</si>
  <si>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</si>
  <si>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</si>
  <si>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</si>
  <si>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</si>
  <si>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</si>
  <si>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</si>
  <si>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</si>
  <si>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</si>
  <si>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</si>
  <si>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</si>
  <si>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</si>
  <si>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</si>
  <si>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</si>
  <si>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</si>
  <si>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</si>
  <si>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</si>
  <si>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</si>
  <si>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</si>
  <si>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</si>
  <si>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</si>
  <si>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</si>
  <si>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</si>
  <si>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</si>
  <si>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</si>
  <si>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</si>
  <si>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</si>
  <si>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</si>
  <si>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</si>
  <si>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</si>
  <si>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</si>
  <si>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</si>
  <si>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</si>
  <si>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</si>
  <si>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</si>
  <si>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</si>
  <si>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</si>
  <si>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</si>
  <si>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</si>
  <si>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</si>
  <si>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</si>
  <si>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</si>
  <si>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</si>
  <si>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</si>
  <si>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</si>
  <si>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</si>
  <si>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</si>
  <si>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</si>
  <si>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</si>
  <si>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</si>
  <si>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</si>
  <si>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</si>
  <si>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</si>
  <si>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</si>
  <si>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</si>
  <si>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</si>
  <si>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</si>
  <si>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</si>
  <si>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</si>
  <si>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</si>
  <si>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</si>
  <si>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</si>
  <si>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</si>
  <si>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</si>
  <si>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</si>
  <si>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</si>
  <si>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</si>
  <si>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</si>
  <si>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</si>
  <si>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</si>
  <si>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</si>
  <si>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</si>
  <si>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</si>
  <si>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</si>
  <si>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</si>
  <si>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</si>
  <si>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</si>
  <si>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</si>
  <si>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</si>
  <si>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</si>
  <si>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</si>
  <si>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</si>
  <si>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</si>
  <si>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</si>
  <si>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</si>
  <si>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</si>
  <si>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</si>
  <si>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</si>
  <si>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</si>
  <si>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</si>
  <si>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</si>
  <si>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</si>
  <si>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</si>
  <si>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</si>
  <si>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</si>
  <si>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</si>
  <si>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</si>
  <si>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</si>
  <si>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</si>
  <si>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</si>
  <si>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</si>
  <si>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</si>
  <si>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</si>
  <si>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</si>
  <si>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</si>
  <si>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</si>
  <si>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</si>
  <si>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</si>
  <si>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</si>
  <si>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</si>
  <si>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</si>
  <si>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</si>
  <si>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</si>
  <si>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</si>
  <si>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</si>
  <si>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</si>
  <si>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</si>
  <si>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</si>
  <si>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</si>
  <si>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</si>
  <si>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</si>
  <si>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</si>
  <si>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</si>
  <si>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</si>
  <si>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</si>
  <si>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</si>
  <si>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</si>
  <si>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</si>
  <si>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</si>
  <si>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</si>
  <si>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</si>
  <si>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</si>
  <si>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</si>
  <si>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</si>
  <si>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</si>
  <si>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</si>
  <si>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</si>
  <si>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</si>
  <si>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</si>
  <si>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</si>
  <si>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</si>
  <si>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</si>
  <si>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</si>
  <si>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</si>
  <si>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</si>
  <si>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</si>
  <si>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</si>
  <si>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</si>
  <si>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</si>
  <si>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</si>
  <si>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</si>
  <si>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</si>
  <si>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</si>
  <si>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</si>
  <si>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</si>
  <si>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</si>
  <si>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</si>
  <si>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</si>
  <si>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</si>
  <si>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</si>
  <si>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</si>
  <si>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</si>
  <si>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</si>
  <si>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</si>
  <si>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</si>
  <si>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</si>
  <si>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</si>
  <si>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</si>
  <si>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</si>
  <si>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</si>
  <si>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</si>
  <si>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</si>
  <si>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</si>
  <si>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</si>
  <si>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</si>
  <si>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</si>
  <si>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</si>
  <si>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</si>
  <si>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</si>
  <si>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</si>
  <si>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</si>
  <si>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</si>
  <si>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</si>
  <si>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</si>
  <si>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</si>
  <si>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</si>
  <si>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</si>
  <si>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</si>
  <si>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</si>
  <si>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</si>
  <si>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</si>
  <si>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</si>
  <si>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</si>
  <si>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</si>
  <si>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</si>
  <si>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</si>
  <si>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</si>
  <si>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</si>
  <si>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</si>
  <si>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</si>
  <si>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</si>
  <si>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</si>
  <si>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</si>
  <si>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</si>
  <si>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</si>
  <si>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</si>
  <si>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</si>
  <si>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</si>
  <si>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</si>
  <si>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</si>
  <si>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</si>
  <si>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</si>
  <si>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</si>
  <si>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</si>
  <si>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</si>
  <si>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</si>
  <si>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</si>
  <si>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</si>
  <si>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</si>
  <si>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</si>
  <si>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</si>
  <si>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</si>
  <si>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</si>
  <si>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</si>
  <si>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</si>
  <si>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</si>
  <si>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</si>
  <si>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</si>
  <si>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</si>
  <si>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</si>
  <si>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</si>
  <si>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</si>
  <si>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</si>
  <si>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</si>
  <si>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</si>
  <si>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</si>
  <si>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</si>
  <si>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</si>
  <si>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</si>
  <si>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</si>
  <si>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</si>
  <si>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</si>
  <si>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</si>
  <si>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</si>
  <si>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</si>
  <si>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</si>
  <si>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</si>
  <si>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</si>
  <si>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</si>
  <si>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</si>
  <si>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</si>
  <si>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</si>
  <si>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</si>
  <si>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</si>
  <si>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</si>
  <si>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</si>
  <si>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</si>
  <si>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</si>
  <si>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</si>
  <si>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</si>
  <si>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</si>
  <si>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</si>
  <si>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</si>
  <si>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</si>
  <si>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</si>
  <si>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</si>
  <si>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</si>
  <si>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</si>
  <si>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</si>
  <si>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</si>
  <si>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</si>
  <si>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</si>
  <si>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</si>
  <si>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</si>
  <si>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</si>
  <si>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</si>
  <si>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</si>
  <si>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</si>
  <si>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</si>
  <si>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</si>
  <si>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</si>
  <si>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</si>
  <si>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</si>
  <si>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</si>
  <si>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</si>
  <si>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</si>
  <si>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</si>
  <si>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</si>
  <si>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</si>
  <si>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</si>
  <si>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</si>
  <si>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</si>
  <si>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</si>
  <si>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</si>
  <si>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</si>
  <si>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</si>
  <si>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</si>
  <si>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</si>
  <si>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</si>
  <si>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</si>
  <si>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</si>
  <si>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</si>
  <si>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</si>
  <si>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</si>
  <si>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</si>
  <si>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</si>
  <si>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</si>
  <si>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</si>
  <si>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</si>
  <si>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</si>
  <si>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</si>
  <si>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</si>
  <si>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</si>
  <si>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</si>
  <si>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</si>
  <si>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</si>
  <si>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</si>
  <si>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</si>
  <si>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</si>
  <si>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</si>
  <si>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</si>
  <si>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</si>
  <si>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</si>
  <si>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</si>
  <si>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</si>
  <si>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</si>
  <si>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</si>
  <si>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</si>
  <si>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</si>
  <si>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</si>
  <si>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</si>
  <si>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</si>
  <si>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</si>
  <si>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</si>
  <si>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</si>
  <si>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</si>
  <si>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</si>
  <si>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</si>
  <si>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</si>
  <si>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</si>
  <si>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</si>
  <si>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</si>
  <si>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</si>
  <si>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</si>
  <si>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</si>
  <si>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</si>
  <si>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</si>
  <si>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</si>
  <si>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</si>
  <si>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</si>
  <si>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</si>
  <si>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</si>
  <si>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</si>
  <si>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</si>
  <si>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</si>
  <si>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</si>
  <si>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</si>
  <si>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</si>
  <si>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</si>
  <si>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</si>
  <si>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</si>
  <si>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</si>
  <si>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</si>
  <si>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</si>
  <si>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</si>
  <si>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</si>
  <si>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</si>
  <si>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</si>
  <si>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</si>
  <si>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</si>
  <si>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</si>
  <si>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</si>
  <si>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</si>
  <si>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</si>
  <si>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</si>
  <si>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</si>
  <si>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</si>
  <si>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</si>
  <si>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</si>
  <si>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</si>
  <si>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</si>
  <si>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</si>
  <si>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</si>
  <si>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</si>
  <si>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</si>
  <si>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</si>
  <si>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</si>
  <si>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</si>
  <si>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</si>
  <si>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</si>
  <si>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</si>
  <si>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</si>
  <si>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</si>
  <si>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</si>
  <si>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</si>
  <si>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</si>
  <si>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</si>
  <si>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</si>
  <si>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</si>
  <si>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</si>
  <si>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</si>
  <si>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</si>
  <si>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</si>
  <si>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</si>
  <si>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</si>
  <si>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</si>
  <si>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</si>
  <si>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</si>
  <si>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</si>
  <si>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</si>
  <si>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</si>
  <si>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</si>
  <si>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</si>
  <si>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</si>
  <si>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</si>
  <si>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</si>
  <si>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</si>
  <si>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</si>
  <si>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</si>
  <si>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</si>
  <si>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</si>
  <si>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</si>
  <si>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</si>
  <si>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</si>
  <si>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</si>
  <si>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</si>
  <si>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</si>
  <si>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</si>
  <si>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</si>
  <si>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</si>
  <si>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</si>
  <si>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</si>
  <si>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</si>
  <si>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</si>
  <si>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</si>
  <si>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</si>
  <si>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</si>
  <si>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</si>
  <si>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</si>
  <si>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</si>
  <si>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</si>
  <si>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</si>
  <si>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</si>
  <si>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</si>
  <si>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</si>
  <si>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</si>
  <si>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</si>
  <si>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</si>
  <si>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</si>
  <si>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</si>
  <si>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</si>
  <si>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</si>
  <si>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</si>
  <si>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</si>
  <si>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</si>
  <si>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</si>
  <si>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</si>
  <si>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</si>
  <si>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</si>
  <si>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</si>
  <si>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</si>
  <si>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</si>
  <si>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</si>
  <si>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</si>
  <si>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</si>
  <si>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</si>
  <si>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</si>
  <si>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</si>
  <si>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</si>
  <si>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</si>
  <si>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</si>
  <si>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</si>
  <si>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</si>
  <si>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</si>
  <si>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</si>
  <si>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</si>
  <si>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</si>
  <si>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</si>
  <si>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</si>
  <si>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</si>
  <si>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</si>
  <si>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</si>
  <si>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</si>
  <si>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</si>
  <si>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</si>
  <si>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</si>
  <si>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</si>
  <si>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</si>
  <si>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</si>
  <si>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</si>
  <si>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</si>
  <si>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</si>
  <si>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</si>
  <si>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</si>
  <si>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</si>
  <si>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</si>
  <si>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</si>
  <si>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</si>
  <si>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</si>
  <si>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</si>
  <si>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</si>
  <si>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</si>
  <si>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</si>
  <si>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</si>
  <si>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</si>
  <si>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</si>
  <si>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</si>
  <si>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</si>
  <si>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</si>
  <si>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</si>
  <si>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</si>
  <si>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</si>
  <si>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</si>
  <si>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</si>
  <si>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</si>
  <si>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</si>
  <si>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</si>
  <si>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</si>
  <si>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</si>
  <si>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</si>
  <si>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</si>
  <si>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</si>
  <si>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</si>
  <si>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</si>
  <si>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</si>
  <si>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</si>
  <si>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</si>
  <si>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</si>
  <si>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</si>
  <si>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</si>
  <si>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</si>
  <si>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</si>
  <si>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</si>
  <si>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</si>
  <si>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</si>
  <si>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</si>
  <si>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</si>
  <si>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</si>
  <si>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</si>
  <si>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</si>
  <si>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</si>
  <si>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</si>
  <si>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</si>
  <si>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</si>
  <si>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</si>
  <si>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</si>
  <si>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</si>
  <si>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</si>
  <si>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</si>
  <si>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</si>
  <si>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</si>
  <si>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</si>
  <si>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</si>
  <si>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</si>
  <si>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</si>
  <si>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</si>
  <si>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</si>
  <si>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</si>
  <si>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</si>
  <si>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</si>
  <si>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</si>
  <si>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</si>
  <si>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</si>
  <si>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</si>
  <si>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</si>
  <si>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</si>
  <si>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</si>
  <si>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</si>
  <si>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</si>
  <si>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</si>
  <si>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</si>
  <si>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</si>
  <si>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</si>
  <si>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</si>
  <si>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</si>
  <si>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</si>
  <si>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</si>
  <si>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</si>
  <si>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</si>
  <si>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</si>
  <si>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</si>
  <si>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</si>
  <si>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</si>
  <si>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</si>
  <si>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</si>
  <si>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</si>
  <si>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</si>
  <si>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</si>
  <si>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</si>
  <si>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</si>
  <si>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</si>
  <si>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</si>
  <si>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</si>
  <si>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</si>
  <si>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</si>
  <si>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</si>
  <si>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</si>
  <si>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</si>
  <si>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</si>
  <si>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</si>
  <si>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</si>
  <si>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</si>
  <si>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</si>
  <si>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</si>
  <si>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</si>
  <si>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</si>
  <si>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</si>
  <si>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</si>
  <si>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</si>
  <si>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</si>
  <si>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</si>
  <si>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</si>
  <si>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</si>
  <si>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</si>
  <si>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</si>
  <si>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</si>
  <si>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</si>
  <si>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</si>
  <si>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</si>
  <si>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</si>
  <si>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</si>
  <si>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</si>
  <si>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</si>
  <si>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</si>
  <si>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</si>
  <si>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</si>
  <si>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</si>
  <si>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</si>
  <si>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</si>
  <si>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</si>
  <si>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</si>
  <si>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</si>
  <si>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</si>
  <si>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</si>
  <si>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</si>
  <si>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</si>
  <si>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</si>
  <si>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</si>
  <si>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</si>
  <si>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</si>
  <si>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</si>
  <si>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</si>
  <si>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</si>
  <si>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</si>
  <si>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</si>
  <si>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</si>
  <si>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</si>
  <si>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</si>
  <si>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</si>
  <si>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</si>
  <si>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</si>
  <si>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</si>
  <si>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</si>
  <si>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</si>
  <si>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</si>
  <si>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</si>
  <si>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</si>
  <si>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</si>
  <si>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</si>
  <si>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</si>
  <si>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</si>
  <si>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</si>
  <si>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</si>
  <si>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</si>
  <si>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</si>
  <si>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</si>
  <si>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</si>
  <si>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</si>
  <si>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</si>
  <si>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</si>
  <si>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</si>
  <si>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</si>
  <si>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</si>
  <si>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</si>
  <si>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</si>
  <si>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</si>
  <si>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</si>
  <si>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</si>
  <si>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</si>
  <si>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</si>
  <si>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</si>
  <si>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</si>
  <si>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</si>
  <si>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</si>
  <si>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</si>
  <si>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</si>
  <si>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</si>
  <si>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</si>
  <si>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</si>
  <si>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</si>
  <si>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</si>
  <si>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</si>
  <si>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</si>
  <si>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</si>
  <si>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</si>
  <si>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</si>
  <si>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</si>
  <si>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</si>
  <si>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</si>
  <si>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</si>
  <si>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</si>
  <si>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</si>
  <si>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</si>
  <si>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</si>
  <si>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</si>
  <si>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</si>
  <si>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</si>
  <si>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</si>
  <si>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</si>
  <si>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</si>
  <si>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</si>
  <si>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</si>
  <si>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</si>
  <si>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</si>
  <si>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</si>
  <si>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</si>
  <si>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</si>
  <si>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</si>
  <si>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</si>
  <si>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</si>
  <si>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</si>
  <si>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</si>
  <si>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</si>
  <si>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</si>
  <si>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</si>
  <si>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</si>
  <si>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</si>
  <si>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</si>
  <si>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</si>
  <si>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</si>
  <si>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</si>
  <si>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</si>
  <si>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</si>
  <si>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</si>
  <si>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</si>
  <si>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</si>
  <si>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</si>
  <si>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</si>
  <si>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</si>
  <si>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</si>
  <si>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</si>
  <si>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</si>
  <si>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</si>
  <si>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</si>
  <si>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</si>
  <si>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</si>
  <si>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</si>
  <si>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</si>
  <si>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</si>
  <si>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</si>
  <si>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</si>
  <si>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</si>
  <si>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</si>
  <si>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</si>
  <si>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</si>
  <si>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</si>
  <si>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</si>
  <si>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</si>
  <si>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</si>
  <si>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</si>
  <si>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</si>
  <si>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</si>
  <si>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</si>
  <si>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</si>
  <si>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</si>
  <si>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</si>
  <si>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</si>
  <si>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</si>
  <si>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</si>
  <si>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</si>
  <si>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</si>
  <si>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</si>
  <si>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</si>
  <si>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</si>
  <si>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</si>
  <si>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</si>
  <si>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</si>
  <si>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</si>
  <si>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</si>
  <si>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</si>
  <si>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</si>
  <si>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</si>
  <si>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</si>
  <si>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</si>
  <si>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</si>
  <si>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</si>
  <si>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</si>
  <si>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</si>
  <si>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</si>
  <si>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</si>
  <si>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</si>
  <si>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</si>
  <si>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</si>
  <si>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</si>
  <si>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</si>
  <si>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</si>
  <si>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</si>
  <si>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</si>
  <si>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</si>
  <si>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</si>
  <si>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</si>
  <si>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</si>
  <si>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</si>
  <si>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</si>
  <si>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</si>
  <si>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</si>
  <si>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</si>
  <si>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</si>
  <si>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</si>
  <si>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</si>
  <si>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</si>
  <si>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</si>
  <si>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</si>
  <si>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</si>
  <si>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</si>
  <si>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</si>
  <si>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</si>
  <si>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</si>
  <si>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</si>
  <si>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</si>
  <si>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</si>
  <si>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</si>
  <si>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</si>
  <si>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</si>
  <si>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</si>
  <si>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</si>
  <si>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</si>
  <si>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</si>
  <si>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</si>
  <si>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</si>
  <si>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</si>
  <si>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</si>
  <si>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</si>
  <si>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</si>
  <si>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</si>
  <si>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</si>
  <si>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</si>
  <si>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</si>
  <si>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</si>
  <si>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</si>
  <si>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</si>
  <si>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</si>
  <si>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</si>
  <si>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</si>
  <si>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</si>
  <si>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</si>
  <si>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</si>
  <si>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</si>
  <si>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</si>
  <si>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</si>
  <si>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</si>
  <si>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</si>
  <si>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</si>
  <si>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</si>
  <si>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</si>
  <si>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</si>
  <si>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</si>
  <si>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</si>
  <si>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</si>
  <si>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</si>
  <si>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</si>
  <si>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</si>
  <si>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</si>
  <si>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</si>
  <si>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</si>
  <si>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</si>
  <si>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</si>
  <si>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</si>
  <si>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</si>
  <si>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</si>
  <si>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</si>
  <si>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</si>
  <si>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</si>
  <si>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</si>
  <si>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</si>
  <si>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</si>
  <si>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</si>
  <si>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</si>
  <si>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</si>
  <si>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</si>
  <si>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</si>
  <si>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</si>
  <si>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</si>
  <si>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</si>
  <si>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</si>
  <si>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</si>
  <si>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</si>
  <si>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</si>
  <si>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</si>
  <si>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</si>
  <si>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</si>
  <si>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</si>
  <si>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</si>
  <si>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</si>
  <si>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</si>
  <si>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</si>
  <si>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</si>
  <si>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</si>
  <si>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</si>
  <si>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</si>
  <si>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</si>
  <si>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</si>
  <si>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</si>
  <si>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</si>
  <si>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</si>
  <si>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</si>
  <si>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</si>
  <si>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</si>
  <si>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</si>
  <si>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</si>
  <si>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</si>
  <si>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</si>
  <si>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</si>
  <si>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</si>
  <si>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</si>
  <si>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</si>
  <si>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</si>
  <si>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</si>
  <si>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</si>
  <si>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</si>
  <si>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</si>
  <si>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</si>
  <si>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</si>
  <si>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</si>
  <si>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</si>
  <si>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</si>
  <si>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</si>
  <si>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</si>
  <si>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</si>
  <si>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</si>
  <si>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</si>
  <si>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</si>
  <si>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</si>
  <si>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</si>
  <si>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</si>
  <si>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</si>
  <si>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</si>
  <si>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</si>
  <si>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</si>
  <si>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</si>
  <si>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</si>
  <si>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</si>
  <si>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</si>
  <si>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</si>
  <si>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</si>
  <si>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</si>
  <si>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</si>
  <si>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</si>
  <si>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</si>
  <si>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</si>
  <si>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</si>
  <si>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</si>
  <si>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</si>
  <si>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</si>
  <si>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</si>
  <si>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</si>
  <si>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</si>
  <si>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</si>
  <si>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</si>
  <si>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</si>
  <si>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</si>
  <si>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</si>
  <si>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</si>
  <si>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</si>
  <si>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</si>
  <si>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</si>
  <si>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</si>
  <si>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</si>
  <si>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</si>
  <si>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</si>
  <si>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</si>
  <si>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</si>
  <si>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</si>
  <si>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</si>
  <si>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</si>
  <si>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</si>
  <si>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</si>
  <si>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</si>
  <si>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</si>
  <si>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</si>
  <si>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</si>
  <si>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</si>
  <si>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</si>
  <si>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</si>
  <si>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</si>
  <si>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</si>
  <si>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</si>
  <si>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</si>
  <si>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</si>
  <si>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</si>
  <si>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</si>
  <si>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</si>
  <si>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</si>
  <si>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</si>
  <si>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</si>
  <si>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</si>
  <si>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</si>
  <si>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</si>
  <si>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</si>
  <si>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</si>
  <si>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</si>
  <si>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</si>
  <si>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</si>
  <si>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</si>
  <si>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</si>
  <si>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</si>
  <si>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</si>
  <si>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</si>
  <si>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</si>
  <si>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</si>
  <si>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</si>
  <si>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</si>
  <si>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</si>
  <si>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</si>
  <si>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</si>
  <si>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</si>
  <si>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</si>
  <si>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</si>
  <si>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</si>
  <si>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</si>
  <si>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</si>
  <si>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</si>
  <si>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</si>
  <si>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</si>
  <si>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</si>
  <si>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</si>
  <si>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</si>
  <si>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</si>
  <si>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</si>
  <si>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</si>
  <si>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</si>
  <si>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</si>
  <si>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</si>
  <si>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</si>
  <si>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</si>
  <si>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</si>
  <si>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</si>
  <si>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</si>
  <si>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</si>
  <si>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</si>
  <si>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</si>
  <si>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</si>
  <si>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</si>
  <si>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</si>
  <si>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</si>
  <si>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</si>
  <si>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</si>
  <si>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</si>
  <si>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</si>
  <si>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</si>
  <si>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</si>
  <si>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</si>
  <si>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</si>
  <si>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</si>
  <si>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</si>
  <si>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</si>
  <si>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</si>
  <si>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</si>
  <si>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</si>
  <si>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</si>
  <si>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</si>
  <si>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</si>
  <si>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</si>
  <si>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</si>
  <si>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</si>
  <si>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</si>
  <si>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</si>
  <si>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</si>
  <si>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</si>
  <si>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</si>
  <si>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</si>
  <si>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</si>
  <si>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</si>
  <si>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</si>
  <si>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</si>
  <si>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</si>
  <si>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</si>
  <si>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</si>
  <si>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</si>
  <si>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</si>
  <si>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</si>
  <si>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</si>
  <si>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</si>
  <si>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</si>
  <si>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</si>
  <si>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</si>
  <si>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</si>
  <si>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</si>
  <si>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</si>
  <si>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</si>
  <si>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</si>
  <si>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</si>
  <si>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</si>
  <si>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</si>
  <si>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</si>
  <si>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</si>
  <si>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</si>
  <si>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</si>
  <si>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</si>
  <si>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</si>
  <si>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</si>
  <si>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</si>
  <si>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</si>
  <si>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</si>
  <si>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</si>
  <si>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</si>
  <si>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</si>
  <si>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</si>
  <si>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</si>
  <si>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</si>
  <si>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</si>
  <si>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</si>
  <si>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</si>
  <si>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</si>
  <si>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</si>
  <si>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</si>
  <si>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</si>
  <si>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</si>
  <si>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</si>
  <si>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</si>
  <si>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</si>
  <si>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</si>
  <si>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</si>
  <si>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</si>
  <si>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</si>
  <si>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</si>
  <si>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</si>
  <si>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</si>
  <si>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</si>
  <si>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</si>
  <si>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</si>
  <si>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</si>
  <si>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</si>
  <si>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</si>
  <si>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</si>
  <si>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</si>
  <si>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</si>
  <si>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</si>
  <si>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</si>
  <si>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</si>
  <si>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</si>
  <si>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</si>
  <si>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</si>
  <si>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</si>
  <si>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</si>
  <si>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</si>
  <si>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</si>
  <si>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</si>
  <si>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</si>
  <si>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</si>
  <si>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</si>
  <si>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</si>
  <si>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</si>
  <si>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</si>
  <si>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</si>
  <si>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</si>
  <si>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</si>
  <si>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</si>
  <si>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</si>
  <si>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</si>
  <si>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</si>
  <si>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</si>
  <si>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</si>
  <si>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</si>
  <si>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</si>
  <si>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</si>
  <si>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</si>
  <si>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</si>
  <si>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</si>
  <si>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</si>
  <si>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</si>
  <si>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</si>
  <si>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</si>
  <si>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</si>
  <si>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</si>
  <si>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</si>
  <si>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</si>
  <si>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</si>
  <si>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</si>
  <si>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</si>
  <si>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</si>
  <si>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</si>
  <si>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</si>
  <si>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</si>
  <si>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</si>
  <si>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</si>
  <si>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</si>
  <si>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</si>
  <si>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</si>
  <si>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</si>
  <si>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</si>
  <si>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</si>
  <si>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</si>
  <si>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</si>
  <si>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</si>
  <si>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</si>
  <si>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</si>
  <si>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</si>
  <si>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</si>
  <si>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</si>
  <si>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</si>
  <si>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</si>
  <si>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</si>
  <si>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</si>
  <si>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</si>
  <si>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</si>
  <si>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</si>
  <si>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</si>
  <si>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</si>
  <si>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</si>
  <si>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</si>
  <si>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</si>
  <si>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</si>
  <si>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</si>
  <si>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</si>
  <si>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</si>
  <si>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</si>
  <si>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</si>
  <si>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</si>
  <si>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</si>
  <si>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</si>
  <si>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</si>
  <si>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</si>
  <si>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</si>
  <si>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</si>
  <si>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</si>
  <si>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</si>
  <si>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</si>
  <si>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</si>
  <si>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</si>
  <si>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</si>
  <si>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</si>
  <si>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</si>
  <si>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</si>
  <si>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</si>
  <si>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</si>
  <si>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</si>
  <si>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</si>
  <si>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</si>
  <si>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</si>
  <si>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</si>
  <si>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</si>
  <si>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</si>
  <si>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</si>
  <si>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</si>
  <si>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</si>
  <si>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</si>
  <si>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</si>
  <si>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</si>
  <si>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</si>
  <si>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</si>
  <si>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</si>
  <si>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</si>
  <si>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</si>
  <si>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</si>
  <si>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</si>
  <si>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</si>
  <si>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</si>
  <si>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</si>
  <si>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</si>
  <si>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</si>
  <si>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</si>
  <si>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</si>
  <si>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</si>
  <si>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</si>
  <si>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</si>
  <si>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</si>
  <si>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</si>
  <si>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</si>
  <si>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</si>
  <si>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</si>
  <si>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</si>
  <si>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</si>
  <si>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</si>
  <si>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</si>
  <si>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</si>
  <si>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</si>
  <si>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</si>
  <si>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</si>
  <si>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</si>
  <si>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</si>
  <si>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</si>
  <si>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</si>
  <si>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</si>
  <si>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</si>
  <si>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</si>
  <si>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</si>
  <si>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</si>
  <si>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</si>
  <si>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</si>
  <si>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</si>
  <si>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</si>
  <si>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</si>
  <si>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</si>
  <si>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</si>
  <si>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</si>
  <si>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</si>
  <si>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</si>
  <si>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</si>
  <si>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</si>
  <si>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</si>
  <si>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</si>
  <si>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</si>
  <si>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</si>
  <si>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</si>
  <si>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</si>
  <si>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</si>
  <si>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</si>
  <si>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</si>
  <si>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</si>
  <si>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</si>
  <si>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</si>
  <si>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</si>
  <si>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</si>
  <si>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</si>
  <si>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</si>
  <si>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</si>
  <si>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</si>
  <si>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</si>
  <si>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</si>
  <si>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</si>
  <si>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</si>
  <si>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</si>
  <si>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</si>
  <si>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</si>
  <si>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</si>
  <si>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</si>
  <si>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</si>
  <si>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</si>
  <si>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</si>
  <si>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</si>
  <si>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</si>
  <si>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</si>
  <si>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</si>
  <si>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</si>
  <si>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</si>
  <si>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</si>
  <si>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</si>
  <si>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</si>
  <si>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</si>
  <si>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</si>
  <si>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</si>
  <si>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</si>
  <si>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</si>
  <si>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</si>
  <si>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</si>
  <si>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</si>
  <si>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</si>
  <si>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</si>
  <si>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</si>
  <si>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</si>
  <si>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</si>
  <si>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</si>
  <si>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</si>
  <si>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</si>
  <si>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</si>
  <si>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</si>
  <si>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</si>
  <si>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</si>
  <si>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</si>
  <si>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</si>
  <si>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</si>
  <si>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</si>
  <si>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</si>
  <si>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</si>
  <si>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</si>
  <si>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</si>
  <si>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</si>
  <si>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</si>
  <si>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</si>
  <si>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</si>
  <si>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</si>
  <si>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</si>
  <si>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</si>
  <si>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</si>
  <si>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</si>
  <si>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</si>
  <si>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</si>
  <si>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</si>
  <si>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</si>
  <si>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</si>
  <si>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</si>
  <si>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</si>
  <si>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</si>
  <si>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</si>
  <si>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</si>
  <si>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</si>
  <si>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</si>
  <si>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</si>
  <si>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</si>
  <si>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</si>
  <si>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</si>
  <si>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</si>
  <si>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</si>
  <si>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</si>
  <si>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</si>
  <si>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</si>
  <si>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</si>
  <si>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</si>
  <si>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</si>
  <si>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</si>
  <si>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</si>
  <si>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</si>
  <si>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</si>
  <si>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</si>
  <si>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</si>
  <si>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</si>
  <si>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</si>
  <si>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</si>
  <si>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</si>
  <si>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</si>
  <si>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</si>
  <si>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</si>
  <si>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</si>
  <si>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</si>
  <si>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</si>
  <si>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</si>
  <si>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</si>
  <si>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</si>
  <si>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</si>
  <si>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</si>
  <si>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</si>
  <si>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</si>
  <si>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</si>
  <si>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</si>
  <si>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</si>
  <si>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</si>
  <si>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</si>
  <si>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</si>
  <si>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</si>
  <si>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</si>
  <si>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</si>
  <si>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</si>
  <si>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</si>
  <si>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</si>
  <si>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</si>
  <si>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</si>
  <si>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</si>
  <si>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</si>
  <si>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</si>
  <si>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</si>
  <si>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</si>
  <si>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</si>
  <si>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</si>
  <si>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</si>
  <si>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</si>
  <si>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</si>
  <si>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</si>
  <si>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</si>
  <si>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</si>
  <si>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</si>
  <si>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</si>
  <si>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</si>
  <si>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</si>
  <si>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</si>
  <si>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</si>
  <si>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</si>
  <si>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</si>
  <si>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</si>
  <si>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</si>
  <si>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</si>
  <si>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</si>
  <si>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</si>
  <si>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</si>
  <si>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</si>
  <si>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</si>
  <si>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</si>
  <si>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</si>
  <si>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</si>
  <si>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</si>
  <si>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</si>
  <si>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</si>
  <si>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</si>
  <si>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</si>
  <si>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</si>
  <si>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</si>
  <si>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</si>
  <si>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</si>
  <si>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</si>
  <si>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</si>
  <si>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</si>
  <si>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</si>
  <si>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</si>
  <si>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</si>
  <si>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</si>
  <si>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</si>
  <si>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</si>
  <si>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</si>
  <si>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</si>
  <si>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</si>
  <si>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</si>
  <si>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</si>
  <si>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</si>
  <si>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</si>
  <si>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</si>
  <si>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</si>
  <si>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</si>
  <si>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</si>
  <si>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</si>
  <si>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</si>
  <si>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</si>
  <si>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</si>
  <si>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</si>
  <si>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</si>
  <si>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</si>
  <si>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</si>
  <si>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</si>
  <si>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</si>
  <si>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</si>
  <si>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</si>
  <si>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</si>
  <si>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</si>
  <si>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</si>
  <si>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</si>
  <si>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</si>
  <si>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</si>
  <si>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</si>
  <si>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</si>
  <si>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</si>
  <si>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</si>
  <si>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</si>
  <si>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</si>
  <si>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</si>
  <si>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</si>
  <si>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</si>
  <si>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</si>
  <si>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</si>
  <si>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</si>
  <si>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</si>
  <si>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</si>
  <si>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</si>
  <si>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</si>
  <si>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</si>
  <si>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</si>
  <si>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</si>
  <si>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</si>
  <si>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</si>
  <si>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</si>
  <si>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</si>
  <si>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</si>
  <si>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</si>
  <si>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</si>
  <si>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</si>
  <si>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</si>
  <si>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</si>
  <si>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</si>
  <si>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</si>
  <si>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</si>
  <si>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</si>
  <si>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</si>
  <si>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</si>
  <si>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</si>
  <si>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</si>
  <si>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</si>
  <si>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</si>
  <si>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</si>
  <si>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</si>
  <si>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</si>
  <si>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</si>
  <si>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</si>
  <si>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</si>
  <si>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</si>
  <si>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</si>
  <si>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</si>
  <si>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</si>
  <si>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</si>
  <si>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</si>
  <si>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</si>
  <si>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</si>
  <si>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</si>
  <si>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</si>
  <si>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</si>
  <si>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</si>
  <si>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</si>
  <si>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</si>
  <si>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</si>
  <si>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</si>
  <si>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</si>
  <si>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</si>
  <si>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</si>
  <si>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</si>
  <si>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</si>
  <si>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</si>
  <si>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</si>
  <si>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</si>
  <si>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</si>
  <si>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</si>
  <si>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</si>
  <si>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</si>
  <si>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</si>
  <si>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</si>
  <si>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</si>
  <si>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</si>
  <si>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</si>
  <si>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</si>
  <si>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</si>
  <si>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</si>
  <si>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</si>
  <si>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</si>
  <si>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</si>
  <si>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</si>
  <si>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</si>
  <si>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</si>
  <si>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</si>
  <si>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</si>
  <si>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</si>
  <si>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</si>
  <si>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</si>
  <si>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</si>
  <si>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</si>
  <si>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</si>
  <si>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</si>
  <si>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</si>
  <si>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</si>
  <si>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</si>
  <si>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</si>
  <si>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</si>
  <si>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</si>
  <si>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</si>
  <si>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</si>
  <si>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</si>
  <si>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</si>
  <si>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</si>
  <si>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</si>
  <si>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</si>
  <si>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</si>
  <si>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</si>
  <si>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</si>
  <si>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</si>
  <si>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</si>
  <si>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</si>
  <si>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</si>
  <si>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</si>
  <si>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</si>
  <si>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</si>
  <si>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</si>
  <si>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</si>
  <si>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</si>
  <si>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</si>
  <si>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</si>
  <si>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</si>
  <si>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</si>
  <si>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</si>
  <si>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</si>
  <si>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</si>
  <si>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</si>
  <si>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</si>
  <si>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</si>
  <si>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</si>
  <si>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</si>
  <si>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</si>
  <si>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</si>
  <si>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</si>
  <si>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</si>
  <si>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</si>
  <si>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</si>
  <si>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</si>
  <si>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</si>
  <si>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</si>
  <si>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</si>
  <si>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</si>
  <si>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</si>
  <si>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</si>
  <si>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</si>
  <si>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</si>
  <si>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</si>
  <si>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</si>
  <si>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</si>
  <si>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</si>
  <si>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</si>
  <si>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</si>
  <si>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</si>
  <si>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</si>
  <si>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</si>
  <si>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</si>
  <si>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</si>
  <si>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</si>
  <si>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</si>
  <si>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</si>
  <si>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</si>
  <si>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</si>
  <si>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</si>
  <si>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</si>
  <si>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</si>
  <si>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</si>
  <si>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</si>
  <si>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</si>
  <si>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</si>
  <si>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</si>
  <si>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</si>
  <si>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</si>
  <si>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</si>
  <si>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</si>
  <si>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</si>
  <si>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</si>
  <si>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</si>
  <si>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</si>
  <si>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</si>
  <si>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</si>
  <si>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</si>
  <si>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</si>
  <si>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</si>
  <si>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</si>
  <si>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</si>
  <si>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</si>
  <si>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</si>
  <si>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</si>
  <si>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</si>
  <si>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</si>
  <si>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</si>
  <si>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</si>
  <si>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</si>
  <si>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</si>
  <si>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</si>
  <si>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</si>
  <si>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</si>
  <si>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</si>
  <si>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</si>
  <si>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</si>
  <si>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</si>
  <si>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</si>
  <si>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</si>
  <si>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</si>
  <si>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</si>
  <si>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</si>
  <si>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</si>
  <si>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</si>
  <si>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</si>
  <si>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</si>
  <si>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</si>
  <si>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</si>
  <si>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</si>
  <si>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</si>
  <si>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</si>
  <si>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</si>
  <si>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</si>
  <si>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</si>
  <si>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</si>
  <si>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</si>
  <si>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</si>
  <si>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</si>
  <si>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</si>
  <si>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</si>
  <si>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</si>
  <si>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</si>
  <si>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</si>
  <si>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</si>
  <si>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</si>
  <si>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</si>
  <si>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</si>
  <si>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</si>
  <si>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</si>
  <si>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</si>
  <si>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</si>
  <si>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</si>
  <si>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</si>
  <si>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</si>
  <si>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</si>
  <si>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</si>
  <si>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</si>
  <si>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</si>
  <si>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</si>
  <si>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</si>
  <si>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</si>
  <si>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</si>
  <si>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</si>
  <si>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</si>
  <si>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</si>
  <si>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</si>
  <si>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</si>
  <si>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</si>
  <si>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</si>
  <si>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</si>
  <si>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</si>
  <si>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</si>
  <si>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</si>
  <si>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</si>
  <si>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</si>
  <si>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</si>
  <si>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</si>
  <si>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</si>
  <si>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</si>
  <si>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</si>
  <si>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</si>
  <si>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</si>
  <si>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</si>
  <si>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</si>
  <si>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</si>
  <si>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</si>
  <si>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</si>
  <si>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</si>
  <si>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</si>
  <si>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</si>
  <si>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</si>
  <si>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</si>
  <si>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</si>
  <si>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</si>
  <si>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</si>
  <si>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</si>
  <si>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</si>
  <si>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</si>
  <si>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</si>
  <si>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</si>
  <si>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</si>
  <si>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</si>
  <si>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</si>
  <si>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</si>
  <si>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</si>
  <si>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</si>
  <si>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</si>
  <si>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</si>
  <si>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</si>
  <si>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</si>
  <si>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</si>
  <si>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</si>
  <si>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</si>
  <si>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</si>
  <si>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</si>
  <si>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</si>
  <si>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</si>
  <si>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</si>
  <si>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</si>
  <si>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</si>
  <si>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</si>
  <si>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</si>
  <si>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</si>
  <si>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</si>
  <si>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</si>
  <si>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</si>
  <si>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</si>
  <si>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</si>
  <si>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</si>
  <si>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</si>
  <si>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</si>
  <si>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</si>
  <si>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</si>
  <si>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</si>
  <si>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</si>
  <si>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</si>
  <si>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</si>
  <si>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</si>
  <si>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</si>
  <si>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</si>
  <si>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</si>
  <si>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</si>
  <si>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</si>
  <si>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</si>
  <si>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</si>
  <si>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</si>
  <si>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</si>
  <si>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</si>
  <si>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</si>
  <si>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</si>
  <si>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</si>
  <si>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</si>
  <si>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</si>
  <si>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</si>
  <si>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</si>
  <si>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</si>
  <si>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</si>
  <si>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</si>
  <si>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</si>
  <si>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</si>
  <si>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</si>
  <si>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</si>
  <si>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</si>
  <si>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</si>
  <si>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</si>
  <si>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</si>
  <si>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</si>
  <si>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</si>
  <si>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</si>
  <si>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</si>
  <si>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</si>
  <si>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</si>
  <si>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</si>
  <si>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</si>
  <si>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</si>
  <si>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</si>
  <si>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</si>
  <si>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</si>
  <si>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</si>
  <si>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</si>
  <si>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</si>
  <si>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</si>
  <si>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</si>
  <si>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</si>
  <si>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</si>
  <si>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</si>
  <si>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</si>
  <si>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</si>
  <si>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</si>
  <si>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</si>
  <si>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</si>
  <si>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</si>
  <si>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</si>
  <si>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</si>
  <si>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</si>
  <si>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</si>
  <si>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</si>
  <si>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</si>
  <si>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</si>
  <si>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</si>
  <si>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</si>
  <si>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</si>
  <si>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</si>
  <si>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</si>
  <si>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</si>
  <si>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</si>
  <si>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</si>
  <si>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</si>
  <si>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</si>
  <si>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</si>
  <si>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</si>
  <si>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</si>
  <si>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</si>
  <si>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</si>
  <si>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</si>
  <si>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</si>
  <si>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</si>
  <si>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</si>
  <si>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</si>
  <si>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</si>
  <si>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</si>
  <si>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</si>
  <si>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</si>
  <si>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</si>
  <si>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</si>
  <si>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</si>
  <si>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</si>
  <si>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</si>
  <si>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</si>
  <si>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</si>
  <si>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</si>
  <si>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</si>
  <si>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</si>
  <si>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</si>
  <si>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</si>
  <si>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</si>
  <si>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</si>
  <si>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</si>
  <si>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</si>
  <si>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</si>
  <si>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</si>
  <si>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</si>
  <si>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</si>
  <si>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</si>
  <si>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</si>
  <si>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</si>
  <si>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</si>
  <si>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</si>
  <si>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</si>
  <si>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</si>
  <si>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</si>
  <si>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</si>
  <si>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</si>
  <si>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</si>
  <si>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</si>
  <si>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</si>
  <si>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</si>
  <si>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</si>
  <si>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</si>
  <si>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</si>
  <si>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</si>
  <si>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</si>
  <si>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</si>
  <si>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</si>
  <si>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</si>
  <si>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</si>
  <si>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</si>
  <si>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</si>
  <si>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</si>
  <si>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</si>
  <si>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</si>
  <si>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</si>
  <si>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</si>
  <si>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</si>
  <si>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</si>
  <si>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</si>
  <si>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</si>
  <si>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</si>
  <si>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</si>
  <si>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</si>
  <si>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</si>
  <si>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</si>
  <si>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</si>
  <si>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</si>
  <si>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</si>
  <si>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</si>
  <si>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</si>
  <si>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</si>
  <si>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</si>
  <si>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</si>
  <si>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</si>
  <si>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</si>
  <si>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</si>
  <si>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</si>
  <si>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</si>
  <si>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</si>
  <si>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</si>
  <si>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</si>
  <si>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</si>
  <si>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</si>
  <si>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</si>
  <si>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</si>
  <si>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</si>
  <si>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</si>
  <si>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</si>
  <si>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</si>
  <si>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</si>
  <si>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</si>
  <si>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</si>
  <si>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</si>
  <si>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</si>
  <si>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</si>
  <si>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</si>
  <si>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</si>
  <si>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</si>
  <si>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</si>
  <si>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</si>
  <si>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</si>
  <si>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</si>
  <si>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</si>
  <si>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</si>
  <si>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</si>
  <si>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</si>
  <si>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</si>
  <si>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</si>
  <si>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</si>
  <si>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</si>
  <si>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</si>
  <si>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</si>
  <si>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</si>
  <si>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</si>
  <si>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</si>
  <si>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</si>
  <si>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</si>
  <si>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</si>
  <si>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</si>
  <si>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</si>
  <si>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</si>
  <si>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</si>
  <si>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</si>
  <si>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</si>
  <si>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</si>
  <si>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</si>
  <si>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</si>
  <si>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</si>
  <si>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</si>
  <si>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</si>
  <si>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</si>
  <si>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</si>
  <si>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</si>
  <si>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</si>
  <si>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</si>
  <si>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</si>
  <si>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</si>
  <si>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</si>
  <si>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</si>
  <si>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</si>
  <si>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</si>
  <si>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</si>
  <si>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</si>
  <si>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</si>
  <si>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</si>
  <si>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</si>
  <si>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</si>
  <si>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</si>
  <si>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</si>
  <si>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</si>
  <si>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</si>
  <si>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</si>
  <si>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</si>
  <si>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</si>
  <si>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</si>
  <si>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</si>
  <si>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</si>
  <si>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</si>
  <si>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</si>
  <si>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</si>
  <si>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</si>
  <si>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</si>
  <si>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</si>
  <si>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</si>
  <si>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</si>
  <si>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</si>
  <si>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</si>
  <si>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</si>
  <si>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</si>
  <si>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</si>
  <si>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</si>
  <si>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</si>
  <si>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</si>
  <si>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</si>
  <si>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</si>
  <si>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</si>
  <si>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</si>
  <si>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</si>
  <si>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</si>
  <si>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</si>
  <si>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</si>
  <si>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</si>
  <si>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</si>
  <si>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</si>
  <si>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</si>
  <si>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</si>
  <si>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</si>
  <si>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</si>
  <si>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</si>
  <si>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</si>
  <si>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</si>
  <si>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</si>
  <si>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</si>
  <si>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</si>
  <si>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</si>
  <si>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</si>
  <si>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</si>
  <si>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</si>
  <si>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</si>
  <si>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</si>
  <si>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</si>
  <si>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</si>
  <si>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</si>
  <si>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</si>
  <si>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</si>
  <si>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</si>
  <si>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</si>
  <si>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</si>
  <si>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</si>
  <si>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</si>
  <si>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</si>
  <si>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</si>
  <si>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</si>
  <si>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</si>
  <si>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</si>
  <si>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</si>
  <si>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</si>
  <si>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</si>
  <si>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</si>
  <si>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</si>
  <si>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</si>
  <si>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</si>
  <si>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</si>
  <si>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</si>
  <si>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</si>
  <si>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</si>
  <si>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</si>
  <si>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</si>
  <si>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</si>
  <si>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</si>
  <si>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</si>
  <si>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</si>
  <si>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</si>
  <si>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</si>
  <si>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</si>
  <si>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</si>
  <si>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</si>
  <si>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</si>
  <si>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</si>
  <si>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</si>
  <si>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</si>
  <si>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</si>
  <si>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</si>
  <si>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</si>
  <si>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</si>
  <si>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</si>
  <si>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</si>
  <si>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</si>
  <si>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</si>
  <si>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</si>
  <si>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</si>
  <si>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</si>
  <si>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</si>
  <si>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</si>
  <si>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</si>
  <si>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</si>
  <si>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</si>
  <si>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</si>
  <si>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</si>
  <si>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</si>
  <si>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</si>
  <si>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</si>
  <si>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</si>
  <si>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</si>
  <si>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</si>
  <si>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</si>
  <si>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</si>
  <si>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</si>
  <si>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</si>
  <si>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</si>
  <si>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</si>
  <si>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</si>
  <si>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</si>
  <si>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</si>
  <si>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</si>
  <si>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</si>
  <si>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</si>
  <si>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</si>
  <si>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</si>
  <si>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</si>
  <si>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</si>
  <si>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</si>
  <si>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</si>
  <si>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</si>
  <si>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</si>
  <si>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</si>
  <si>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</si>
  <si>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</si>
  <si>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</si>
  <si>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</si>
  <si>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</si>
  <si>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</si>
  <si>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</si>
  <si>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</si>
  <si>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</si>
  <si>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</si>
  <si>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</si>
  <si>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</si>
  <si>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</si>
  <si>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</si>
  <si>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</si>
  <si>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</si>
  <si>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</si>
  <si>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</si>
  <si>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</si>
  <si>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</si>
  <si>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</si>
  <si>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</si>
  <si>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</si>
  <si>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</si>
  <si>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</si>
  <si>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</si>
  <si>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</si>
  <si>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</si>
  <si>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</si>
  <si>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</si>
  <si>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</si>
  <si>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</si>
  <si>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</si>
  <si>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</si>
  <si>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</si>
  <si>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</si>
  <si>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</si>
  <si>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</si>
  <si>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</si>
  <si>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</si>
  <si>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</si>
  <si>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</si>
  <si>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</si>
  <si>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</si>
  <si>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</si>
  <si>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</si>
  <si>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</si>
  <si>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</si>
  <si>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</si>
  <si>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</si>
  <si>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</si>
  <si>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</si>
  <si>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</si>
  <si>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</si>
  <si>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</si>
  <si>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</si>
  <si>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</si>
  <si>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</si>
  <si>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</si>
  <si>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</si>
  <si>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</si>
  <si>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</si>
  <si>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</si>
  <si>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</si>
  <si>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</si>
  <si>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</si>
  <si>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</si>
  <si>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</si>
  <si>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</si>
  <si>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</si>
  <si>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</si>
  <si>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</si>
  <si>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</si>
  <si>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</si>
  <si>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</si>
  <si>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</si>
  <si>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</si>
  <si>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</si>
  <si>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</si>
  <si>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</si>
  <si>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</si>
  <si>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</si>
  <si>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</si>
  <si>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</si>
  <si>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</si>
  <si>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</si>
  <si>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</si>
  <si>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</si>
  <si>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</si>
  <si>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</si>
  <si>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</si>
  <si>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</si>
  <si>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</si>
  <si>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</si>
  <si>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</si>
  <si>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</si>
  <si>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</si>
  <si>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</si>
  <si>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</si>
  <si>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</si>
  <si>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</si>
  <si>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</si>
  <si>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</si>
  <si>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</si>
  <si>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</si>
  <si>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</si>
  <si>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</si>
  <si>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</si>
  <si>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</si>
  <si>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</si>
  <si>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</si>
  <si>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</si>
  <si>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</si>
  <si>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</si>
  <si>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</si>
  <si>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</si>
  <si>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</si>
  <si>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</si>
  <si>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</si>
  <si>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</si>
  <si>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</si>
  <si>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</si>
  <si>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</si>
  <si>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</si>
  <si>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</si>
  <si>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</si>
  <si>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</si>
  <si>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</si>
  <si>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</si>
  <si>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</si>
  <si>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</si>
  <si>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</si>
  <si>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</si>
  <si>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</si>
  <si>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</si>
  <si>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</si>
  <si>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</si>
  <si>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</si>
  <si>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</si>
  <si>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</si>
  <si>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</si>
  <si>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</si>
  <si>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</si>
  <si>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</si>
  <si>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</si>
  <si>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</si>
  <si>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</si>
  <si>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</si>
  <si>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</si>
  <si>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</si>
  <si>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</si>
  <si>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</si>
  <si>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</si>
  <si>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</si>
  <si>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</si>
  <si>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</si>
  <si>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</si>
  <si>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</si>
  <si>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</si>
  <si>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</si>
  <si>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</si>
  <si>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</si>
  <si>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</si>
  <si>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</si>
  <si>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</si>
  <si>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</si>
  <si>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</si>
  <si>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</si>
  <si>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</si>
  <si>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</si>
  <si>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</si>
  <si>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</si>
  <si>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</si>
  <si>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</si>
  <si>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</si>
  <si>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</si>
  <si>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</si>
  <si>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</si>
  <si>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</si>
  <si>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</si>
  <si>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</si>
  <si>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</si>
  <si>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</si>
  <si>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</si>
  <si>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</si>
  <si>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</si>
  <si>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</si>
  <si>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</si>
  <si>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</si>
  <si>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</si>
  <si>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</si>
  <si>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</si>
  <si>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</si>
  <si>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</si>
  <si>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</si>
  <si>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</si>
  <si>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</si>
  <si>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</si>
  <si>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</si>
  <si>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</si>
  <si>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</si>
  <si>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</si>
  <si>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</si>
  <si>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</si>
  <si>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</si>
  <si>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</si>
  <si>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</si>
  <si>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</si>
  <si>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</si>
  <si>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</si>
  <si>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</si>
  <si>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</si>
  <si>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</si>
  <si>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</si>
  <si>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</si>
  <si>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</si>
  <si>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</si>
  <si>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</si>
  <si>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</si>
  <si>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</si>
  <si>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</si>
  <si>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</si>
  <si>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</si>
  <si>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</si>
  <si>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</si>
  <si>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</si>
  <si>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</si>
  <si>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</si>
  <si>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</si>
  <si>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</si>
  <si>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</si>
  <si>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</si>
  <si>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</si>
  <si>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</si>
  <si>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</si>
  <si>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</si>
  <si>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</si>
  <si>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</si>
  <si>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</si>
  <si>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</si>
  <si>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</si>
  <si>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</si>
  <si>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</si>
  <si>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</si>
  <si>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</si>
  <si>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</si>
  <si>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</si>
  <si>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</si>
  <si>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</si>
  <si>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</si>
  <si>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</si>
  <si>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</si>
  <si>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</si>
  <si>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</si>
  <si>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</si>
  <si>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</si>
  <si>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</si>
  <si>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</si>
  <si>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</si>
  <si>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</si>
  <si>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</si>
  <si>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</si>
  <si>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</si>
  <si>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</si>
  <si>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</si>
  <si>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</si>
  <si>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</si>
  <si>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</si>
  <si>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</si>
  <si>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</si>
  <si>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</si>
  <si>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</si>
  <si>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</si>
  <si>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</si>
  <si>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</si>
  <si>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</si>
  <si>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</si>
  <si>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</si>
  <si>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</si>
  <si>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</si>
  <si>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</si>
  <si>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</si>
  <si>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</si>
  <si>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</si>
  <si>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</si>
  <si>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</si>
  <si>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</si>
  <si>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</si>
  <si>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</si>
  <si>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</si>
  <si>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</si>
  <si>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</si>
  <si>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</si>
  <si>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</si>
  <si>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</si>
  <si>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</si>
  <si>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</si>
  <si>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</si>
  <si>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</si>
  <si>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</si>
  <si>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</si>
  <si>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</si>
  <si>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</si>
  <si>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</si>
  <si>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</si>
  <si>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</si>
  <si>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</si>
  <si>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</si>
  <si>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</si>
  <si>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</si>
  <si>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</si>
  <si>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</si>
  <si>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</si>
  <si>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</si>
  <si>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</si>
  <si>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</si>
  <si>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</si>
  <si>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</si>
  <si>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</si>
  <si>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</si>
  <si>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</si>
  <si>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</si>
  <si>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</si>
  <si>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</si>
  <si>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</si>
  <si>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</si>
  <si>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</si>
  <si>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</si>
  <si>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</si>
  <si>
    <t>PCM-20251127-00001408</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</si>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</sst>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2" headerRowBorderDxfId="10" tableBorderDxfId="11">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325.71821192129573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45988.666637847222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45988.666637847222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45988.666637847222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45988.666637847222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45988.666637847222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45988.666637847222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45988.666637847222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45988.666637847222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45988.666637847222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45988.666637847222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45988.666637847222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45988.666637847222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45988.666637847222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45988.666637847222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45988.666637847222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45988.666637847222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45988.666637847222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45988.666637847222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45988.666637847222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45988.666637847222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45988.666637847222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45988.666637847222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45988.666637847222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45988.666637847222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45988.666637847222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45988.666637847222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45988.666637847222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45988.666637847222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45988.666637847222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45988.666637847222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45988.666637847222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45988.666637847222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45988.666637847222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45988.666637847222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45988.666637847222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45988.666637847222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45988.666637847222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45988.666637847222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45988.666637847222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163.6667998842604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4.279218865740404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45988.666637847222</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45988.666637847222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45988.666637847222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45988.666637847222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45988.666637847222</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45988.666637847222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45988.666637847222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45988.666637847222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45988.666637847222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45988.666637847222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45988.666637847222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45988.666637847222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45988.666637847222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45988.666637847222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45988.666637847222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45988.666637847222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45988.666637847222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45988.666637847222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45988.666637847222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45988.666637847222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45988.666637847222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45988.666637847222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45988.666637847222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45988.666637847222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45988.666637847222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45988.666637847222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45988.666637847222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45988.666637847222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45988.666637847222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45988.666637847222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45988.666637847222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45988.666637847222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45988.666637847222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45988.666637847222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45988.666637847222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45988.666637847222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45988.666637847222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45988.666637847222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45988.666637847222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45988.666637847222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45988.666637847222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45988.666637847222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45988.666637847222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45988.666637847222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45988.666637847222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45988.666637847222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45988.666637847222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45988.666637847222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45988.666637847222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45988.666637847222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45988.666637847222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45988.666637847222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45988.666637847222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45988.666637847222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45988.666637847222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45988.666637847222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45988.666637847222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45988.666637847222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45988.666637847222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45988.666637847222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45988.666637847222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45988.666637847222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45988.666637847222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45988.666637847222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45988.666637847222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45988.666637847222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45988.666637847222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45988.666637847222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45988.666637847222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45988.666637847222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45988.666637847222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45988.666637847222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45988.666637847222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45988.666637847222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45988.666637847222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45988.666637847222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45988.666637847222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45988.666637847222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45988.666637847222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45988.666637847222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45988.666637847222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45988.666637847222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45988.666637847222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45988.666637847222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45988.666637847222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45988.666637847222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45988.666637847222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45988.666637847222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45988.666637847222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45988.666637847222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45988.666637847222</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45988.666637847222</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45988.666637847222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45988.666637847222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45988.666637847222</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45988.666637847222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45988.666637847222</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45988.666637847222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45988.666637847222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45988.666637847222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45988.666637847222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45988.666637847222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45988.666637847222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45988.666637847222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45988.666637847222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45988.666637847222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45988.666637847222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45988.666637847222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45988.666637847222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45988.666637847222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45988.666637847222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45988.666637847222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45988.666637847222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45988.666637847222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45988.666637847222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45988.666637847222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45988.666637847222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45988.666637847222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45988.666637847222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45988.666637847222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45988.666637847222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45988.666637847222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45988.666637847222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45988.666637847222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45988.666637847222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45988.666637847222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45988.666637847222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45988.666637847222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45988.666637847222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45988.666637847222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45988.666637847222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45988.666637847222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45988.666637847222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45988.666637847222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45988.666637847222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45988.666637847222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45988.666637847222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45988.666637847222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45988.666637847222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45988.666637847222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45988.666637847222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45988.666637847222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45988.666637847222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45988.666637847222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45988.666637847222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45988.666637847222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45988.666637847222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45988.666637847222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45988.666637847222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45988.666637847222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45988.666637847222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45988.666637847222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45988.666637847222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45988.666637847222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45988.666637847222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45988.666637847222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45988.666637847222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45988.666637847222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45988.666637847222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45988.666637847222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45988.666637847222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45988.666637847222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45988.666637847222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45988.666637847222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45988.666637847222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45988.666637847222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45988.666637847222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45988.666637847222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45988.666637847222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45988.666637847222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45988.666637847222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45988.666637847222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45988.666637847222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45988.666637847222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45988.666637847222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45988.666637847222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45988.666637847222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45988.666637847222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45988.666637847222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45988.666637847222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45988.666637847222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45988.666637847222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45988.666637847222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45988.666637847222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45988.666637847222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45988.666637847222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45988.666637847222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45988.666637847222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45988.666637847222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45988.666637847222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45988.666637847222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45988.666637847222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45988.666637847222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45988.666637847222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45988.666637847222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45988.666637847222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45988.666637847222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45988.666637847222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45988.666637847222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45988.666637847222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45988.666637847222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45988.666637847222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45988.666637847222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45988.666637847222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45988.666637847222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45988.666637847222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45988.666637847222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45988.666637847222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45988.666637847222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45988.666637847222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45988.666637847222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45988.666637847222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45988.666637847222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45988.666637847222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45988.666637847222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45988.666637847222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45988.666637847222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45988.666637847222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45988.666637847222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45988.666637847222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45988.666637847222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45988.666637847222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45988.666637847222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45988.666637847222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45988.666637847222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45988.666637847222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45988.666637847222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45988.666637847222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45988.666637847222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45988.666637847222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45988.666637847222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45988.666637847222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45988.666637847222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45988.666637847222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45988.666637847222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45988.666637847222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45988.666637847222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45988.666637847222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45988.666637847222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45988.666637847222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45988.666637847222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45988.666637847222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45988.666637847222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45988.666637847222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45988.666637847222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45988.666637847222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45988.666637847222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45988.666637847222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45988.666637847222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45988.666637847222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45988.666637847222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45988.666637847222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45988.666637847222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45988.666637847222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45988.666637847222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45988.666637847222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45988.666637847222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45988.666637847222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45988.666637847222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45988.666637847222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45988.666637847222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45988.666637847222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45988.666637847222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45988.666637847222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45988.666637847222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45988.666637847222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45988.666637847222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45988.666637847222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45988.666637847222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45988.666637847222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45988.666637847222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45988.666637847222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45988.666637847222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45988.666637847222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45988.666637847222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45988.666637847222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45988.666637847222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45988.666637847222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45988.666637847222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45988.666637847222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45988.666637847222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45988.666637847222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45988.666637847222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45988.666637847222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45988.666637847222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45988.666637847222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45988.666637847222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45988.666637847222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45988.666637847222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45988.666637847222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45988.666637847222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45988.666637847222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45988.666637847222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45988.666637847222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45988.666637847222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45988.666637847222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45988.666637847222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45988.666637847222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45988.666637847222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45988.666637847222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45988.666637847222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45988.666637847222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45988.666637847222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45988.666637847222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45988.666637847222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45988.666637847222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45988.666637847222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45988.666637847222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45988.666637847222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45988.666637847222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45988.666637847222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45988.666637847222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45988.666637847222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45988.666637847222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45988.666637847222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45988.666637847222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45988.666637847222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45988.666637847222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45988.666637847222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45988.666637847222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45988.666637847222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45988.666637847222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45988.666637847222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45988.666637847222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45988.666637847222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45988.666637847222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45988.666637847222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45988.666637847222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45988.666637847222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45988.666637847222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45988.666637847222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45988.666637847222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45988.666637847222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45988.666637847222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45988.666637847222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45988.666637847222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45988.666637847222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45988.666637847222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45988.666637847222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45988.666637847222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45988.666637847222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45988.666637847222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45988.666637847222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45988.666637847222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45988.666637847222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45988.666637847222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45988.666637847222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45988.666637847222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45988.666637847222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45988.666637847222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45988.666637847222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45988.666637847222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45988.666637847222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45988.666637847222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45988.666637847222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45988.666637847222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45988.666637847222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45988.666637847222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45988.666637847222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45988.666637847222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45988.666637847222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45988.666637847222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45988.666637847222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45988.666637847222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45988.666637847222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45988.666637847222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45988.666637847222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45988.666637847222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45988.666637847222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45988.666637847222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45988.666637847222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45988.666637847222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45988.666637847222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45988.666637847222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45988.666637847222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45988.666637847222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45988.666637847222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45988.666637847222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45988.666637847222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45988.666637847222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45988.666637847222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45988.666637847222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45988.666637847222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45988.666637847222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45988.666637847222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45988.666637847222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45988.666637847222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45988.666637847222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45988.666637847222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45988.666637847222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45988.666637847222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45988.666637847222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45988.666637847222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45988.666637847222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45988.666637847222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45988.666637847222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45988.666637847222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45988.666637847222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45988.666637847222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45988.666637847222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45988.666637847222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45988.666637847222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45988.666637847222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45988.666637847222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45988.666637847222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45988.666637847222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45988.666637847222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45988.666637847222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45988.666637847222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45988.666637847222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45988.666637847222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45988.666637847222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45988.666637847222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45988.666637847222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45988.666637847222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45988.666637847222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45988.666637847222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45988.666637847222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45988.666637847222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45988.666637847222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45988.666637847222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45988.666637847222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45988.666637847222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45988.666637847222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45988.666637847222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45988.666637847222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45988.666637847222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45988.666637847222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45988.666637847222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45988.666637847222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45988.666637847222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45988.666637847222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45988.666637847222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45988.666637847222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45988.666637847222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45988.666637847222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45988.666637847222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45988.666637847222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45988.666637847222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45988.666637847222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45988.666637847222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45988.666637847222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45988.666637847222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45988.666637847222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45988.666637847222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45988.666637847222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45988.666637847222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45988.666637847222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45988.666637847222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45988.666637847222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45988.666637847222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45988.666637847222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45988.666637847222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45988.666637847222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45988.666637847222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45988.666637847222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45988.666637847222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45988.666637847222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45988.666637847222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45988.666637847222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45988.666637847222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45988.666637847222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45988.666637847222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45988.666637847222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45988.666637847222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45988.666637847222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45988.666637847222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45988.666637847222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45988.666637847222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45988.666637847222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45988.666637847222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45988.666637847222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45988.666637847222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45988.666637847222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45988.666637847222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45988.666637847222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45988.666637847222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45988.666637847222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45988.666637847222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45988.666637847222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45988.666637847222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45988.666637847222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45988.666637847222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45988.666637847222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45988.666637847222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45988.666637847222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45988.666637847222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45988.666637847222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45988.666637847222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45988.666637847222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45988.666637847222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45988.666637847222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45988.666637847222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45988.666637847222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45988.666637847222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45988.666637847222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45988.666637847222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45988.666637847222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45988.666637847222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45988.666637847222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45988.666637847222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45988.666637847222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45988.666637847222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45988.666637847222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45988.666637847222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45988.666637847222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45988.666637847222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45988.666637847222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45988.666637847222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45988.666637847222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45988.666637847222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45988.666637847222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45988.666637847222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45988.666637847222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45988.666637847222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45988.666637847222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45988.666637847222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45988.666637847222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45988.666637847222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45988.666637847222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45988.666637847222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45988.666637847222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45988.666637847222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45988.666637847222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45988.666637847222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45988.666637847222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45988.666637847222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45988.666637847222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45988.666637847222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45988.666637847222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45988.666637847222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45988.666637847222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45988.666637847222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45988.666637847222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45988.666637847222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45988.666637847222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45988.666637847222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45988.666637847222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45988.666637847222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45988.666637847222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45988.666637847222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45988.666637847222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45988.666637847222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45988.666637847222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45988.666637847222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45988.666637847222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45988.666637847222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45988.666637847222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45988.666637847222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45988.666637847222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45988.666637847222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45988.666637847222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45988.666637847222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45988.666637847222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45988.666637847222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45988.666637847222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45988.666637847222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45988.666637847222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45988.666637847222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45988.666637847222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45988.666637847222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45988.666637847222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45988.666637847222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45988.666637847222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45988.666637847222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45988.666637847222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45988.666637847222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45988.666637847222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45988.666637847222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45988.666637847222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45988.666637847222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45988.666637847222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45988.666637847222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45988.666637847222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45988.666637847222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45988.666637847222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45988.666637847222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45988.666637847222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45988.666637847222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45988.666637847222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45988.666637847222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45988.666637847222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45988.666637847222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45988.666637847222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45988.666637847222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45988.666637847222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45988.666637847222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45988.666637847222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45988.666637847222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45988.666637847222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45988.666637847222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45988.666637847222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45988.666637847222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45988.666637847222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45988.666637847222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45988.666637847222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45988.666637847222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45988.666637847222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45988.666637847222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45988.666637847222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45988.666637847222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45988.666637847222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45988.666637847222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45988.666637847222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45988.666637847222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45988.666637847222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45988.666637847222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45988.666637847222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45988.666637847222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45988.666637847222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45988.666637847222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45988.666637847222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45988.666637847222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45988.666637847222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45988.666637847222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45988.666637847222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45988.666637847222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45988.666637847222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45988.666637847222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45988.666637847222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45988.666637847222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45988.666637847222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45988.666637847222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45988.666637847222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45988.666637847222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45988.666637847222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45988.666637847222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45988.666637847222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45988.666637847222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45988.666637847222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45988.666637847222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45988.666637847222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45988.666637847222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45988.666637847222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45988.666637847222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45988.666637847222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45988.666637847222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45988.666637847222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45988.666637847222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45988.666637847222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45988.666637847222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45988.666637847222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45988.666637847222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45988.666637847222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45988.666637847222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45988.666637847222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45988.666637847222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45988.666637847222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45988.666637847222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45988.666637847222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45988.666637847222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45988.666637847222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45988.666637847222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45988.666637847222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45988.666637847222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45988.666637847222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45988.666637847222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45988.666637847222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45988.666637847222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45988.666637847222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45988.666637847222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45988.666637847222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45988.666637847222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45988.666637847222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45988.666637847222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45988.666637847222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45988.666637847222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45988.666637847222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45988.666637847222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45988.666637847222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45988.666637847222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45988.666637847222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45988.666637847222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45988.666637847222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45988.666637847222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45988.666637847222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45988.666637847222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45988.666637847222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45988.666637847222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45988.666637847222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45988.666637847222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45988.666637847222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45988.666637847222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45988.666637847222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45988.666637847222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45988.666637847222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45988.666637847222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45988.666637847222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45988.666637847222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45988.666637847222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45988.666637847222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45988.666637847222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45988.666637847222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45988.666637847222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45988.666637847222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45988.666637847222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45988.666637847222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45988.666637847222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45988.666637847222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45988.666637847222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45988.666637847222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45988.666637847222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45988.666637847222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45988.666637847222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45988.666637847222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45988.666637847222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45988.666637847222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45988.666637847222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45988.666637847222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45988.666637847222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45988.666637847222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45988.666637847222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45988.666637847222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45988.666637847222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45988.666637847222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45988.666637847222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45988.666637847222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45988.666637847222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45988.666637847222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45988.666637847222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45988.666637847222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45988.666637847222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45988.666637847222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45988.666637847222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45988.666637847222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45988.666637847222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45988.666637847222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45988.666637847222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45988.666637847222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45988.666637847222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45988.666637847222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45988.666637847222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45988.666637847222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45988.666637847222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45988.666637847222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45988.666637847222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45988.666637847222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45988.666637847222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45988.666637847222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45988.666637847222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45988.666637847222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45988.666637847222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45988.666637847222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45988.666637847222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45988.666637847222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45988.666637847222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45988.666637847222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45988.666637847222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45988.666637847222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45988.666637847222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45988.666637847222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45988.666637847222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45988.666637847222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45988.666637847222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45988.666637847222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45988.666637847222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45988.666637847222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45988.666637847222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45988.666637847222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45988.666637847222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45988.666637847222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45988.666637847222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45988.666637847222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45988.666637847222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45988.666637847222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45988.666637847222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45988.666637847222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45988.666637847222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45988.666637847222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45988.666637847222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45988.666637847222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45988.666637847222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45988.666637847222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45988.666637847222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45988.666637847222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45988.666637847222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45988.666637847222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45988.666637847222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45988.666637847222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45988.666637847222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45988.666637847222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45988.666637847222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45988.666637847222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45988.666637847222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45988.666637847222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45988.666637847222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45988.666637847222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45988.666637847222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45988.666637847222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45988.666637847222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45988.666637847222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45988.666637847222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45988.666637847222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45988.666637847222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45988.666637847222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45988.666637847222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45988.666637847222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45988.666637847222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45988.666637847222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45988.666637847222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45988.666637847222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45988.666637847222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45988.666637847222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45988.666637847222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45988.666637847222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45988.666637847222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45988.666637847222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45988.666637847222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45988.666637847222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45988.666637847222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45988.666637847222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45988.666637847222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45988.666637847222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45988.666637847222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45988.666637847222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45988.666637847222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45988.666637847222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45988.666637847222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45988.666637847222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45988.666637847222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45988.666637847222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45988.666637847222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45988.666637847222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45988.666637847222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45988.666637847222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45988.666637847222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45988.666637847222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45988.666637847222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45988.666637847222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45988.666637847222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45988.666637847222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45988.666637847222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45988.666637847222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45988.666637847222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45988.666637847222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45988.666637847222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45988.666637847222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45988.666637847222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45988.666637847222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45988.666637847222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45988.666637847222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45988.666637847222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45988.666637847222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45988.666637847222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45988.666637847222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45988.666637847222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45988.666637847222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45988.666637847222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45988.666637847222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45988.666637847222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45988.666637847222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45988.666637847222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45988.666637847222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45988.666637847222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45988.666637847222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45988.666637847222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45988.666637847222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45988.666637847222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45988.666637847222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45988.666637847222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45988.666637847222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45988.666637847222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45988.666637847222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45988.666637847222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45988.666637847222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45988.666637847222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45988.666637847222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45988.666637847222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45988.666637847222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45988.666637847222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45988.666637847222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45988.666637847222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45988.666637847222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45988.666637847222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45988.666637847222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45988.666637847222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45988.666637847222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45988.666637847222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45988.666637847222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45988.666637847222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45988.666637847222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45988.666637847222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45988.666637847222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45988.666637847222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45988.666637847222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45988.666637847222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45988.666637847222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45988.666637847222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45988.666637847222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45988.666637847222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45988.666637847222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45988.666637847222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45988.666637847222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45988.666637847222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45988.666637847222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45988.666637847222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45988.666637847222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45988.666637847222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45988.666637847222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45988.666637847222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45988.666637847222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45988.666637847222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45988.666637847222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45988.666637847222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45988.666637847222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45988.666637847222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45988.666637847222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45988.666637847222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45988.666637847222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45988.666637847222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45988.666637847222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45988.666637847222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45988.666637847222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45988.666637847222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45988.666637847222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45988.666637847222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45988.666637847222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45988.666637847222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45988.666637847222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45988.666637847222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45988.666637847222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45988.666637847222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45988.666637847222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45988.666637847222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45988.666637847222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45988.666637847222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45988.666637847222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45988.666637847222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45988.666637847222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45988.666637847222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45988.666637847222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45988.666637847222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45988.666637847222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45988.666637847222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45988.666637847222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45988.666637847222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45988.666637847222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45988.666637847222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45988.666637847222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45988.666637847222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45988.666637847222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45988.666637847222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45988.666637847222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45988.666637847222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45988.666637847222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45988.666637847222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45988.666637847222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45988.666637847222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45988.666637847222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45988.666637847222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45988.666637847222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45988.666637847222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45988.666637847222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45988.666637847222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45988.666637847222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45988.666637847222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45988.666637847222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45988.666637847222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45988.666637847222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45988.666637847222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45988.666637847222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45988.666637847222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45988.666637847222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45988.666637847222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45988.666637847222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45988.666637847222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45988.666637847222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45988.666637847222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45988.666637847222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45988.666637847222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45988.666637847222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45988.666637847222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45988.666637847222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45988.666637847222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45988.666637847222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45988.666637847222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45988.666637847222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45988.666637847222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45988.666637847222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45988.666637847222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45988.666637847222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45988.666637847222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45988.666637847222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45988.666637847222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45988.666637847222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45988.666637847222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45988.666637847222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45988.666637847222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45988.666637847222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45988.666637847222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45988.666637847222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45988.666637847222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45988.666637847222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45988.666637847222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45988.666637847222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45988.666637847222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45988.666637847222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45988.666637847222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45988.666637847222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45988.666637847222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45988.666637847222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45988.666637847222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45988.666637847222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45988.666637847222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45988.666637847222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45988.666637847222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45988.666637847222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45988.666637847222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45988.666637847222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45988.666637847222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45988.666637847222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45988.666637847222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45988.666637847222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45988.666637847222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45988.666637847222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45988.666637847222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45988.666637847222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45988.666637847222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45988.666637847222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45988.666637847222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45988.666637847222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45988.666637847222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45988.666637847222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45988.666637847222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45988.666637847222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45988.666637847222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45988.666637847222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45988.666637847222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45988.666637847222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45988.666637847222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45988.666637847222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45988.666637847222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45988.666637847222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45988.666637847222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45988.666637847222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45988.666637847222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45988.666637847222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45988.666637847222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45988.666637847222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45988.666637847222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45988.666637847222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45988.666637847222</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285.18592025462567</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0.29719340278097661</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0.20183460647967877</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30542</v>
      </c>
      <c r="E5" s="91" t="s">
        <v>39021</v>
      </c>
      <c r="F5" s="92"/>
      <c r="G5" s="93">
        <f t="shared" ca="1" si="0"/>
        <v>45988.666637847222</v>
      </c>
      <c r="H5" s="92">
        <v>45988.576631944445</v>
      </c>
      <c r="I5" s="110" t="str">
        <f>IFERROR(VLOOKUP(D5,DB!A:F,6,0),"")</f>
        <v>SCECO</v>
      </c>
      <c r="J5" s="110" t="str">
        <f>IFERROR(VLOOKUP(D5,DB!A:G,7,0),"")</f>
        <v>Weak</v>
      </c>
      <c r="K5" s="94" t="s">
        <v>39113</v>
      </c>
      <c r="L5" s="88" t="str">
        <f>IFERROR(VLOOKUP(D5,DB!A:I,9,0),"")</f>
        <v>Latis</v>
      </c>
    </row>
    <row r="6" spans="1:16" ht="15" customHeight="1">
      <c r="A6" s="110"/>
      <c r="B6" s="110" t="str">
        <f>IFERROR(VLOOKUP(D6,DB!A:K,11,0),"")</f>
        <v/>
      </c>
      <c r="C6" s="90"/>
      <c r="D6" s="88"/>
      <c r="E6" s="91"/>
      <c r="F6" s="92"/>
      <c r="G6" s="93">
        <f t="shared" ca="1" si="0"/>
        <v>45988.666637847222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45988.666637847222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45988.666637847222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45988.666637847222</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45988.666637847222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45988.666637847222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45988.666637847222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45988.666637847222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45988.666637847222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45988.666637847222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45988.666637847222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45988.666637847222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45988.666637847222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45988.666637847222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45988.666637847222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45988.666637847222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45988.666637847222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45988.666637847222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45988.666637847222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45988.666637847222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45988.666637847222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45988.666637847222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45988.666637847222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45988.666637847222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45988.666637847222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45988.666637847222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45988.666637847222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45988.666637847222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45988.666637847222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45988.666637847222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45988.666637847222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45988.666637847222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45988.666637847222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45988.666637847222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45988.666637847222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45988.666637847222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45988.666637847222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45988.666637847222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45988.666637847222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45988.666637847222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45988.666637847222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45988.666637847222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45988.666637847222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45988.666637847222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45988.666637847222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45988.666637847222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45988.666637847222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45988.666637847222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45988.666637847222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45988.666637847222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45988.666637847222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45988.666637847222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45988.666637847222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45988.666637847222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45988.666637847222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45988.666637847222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45988.666637847222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45988.666637847222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45988.666637847222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45988.666637847222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45988.666637847222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45988.666637847222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45988.666637847222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45988.666637847222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45988.666637847222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45988.666637847222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45988.666637847222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45988.666637847222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45988.666637847222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45988.666637847222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45988.666637847222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45988.666637847222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45988.666637847222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45988.666637847222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45988.666637847222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45988.666637847222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45988.666637847222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45988.666637847222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45988.666637847222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45988.666637847222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45988.666637847222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45988.666637847222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45988.666637847222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45988.666637847222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45988.666637847222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45988.666637847222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45988.666637847222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45988.666637847222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45988.666637847222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45988.666637847222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45988.666637847222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45988.666637847222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45988.666637847222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45988.666637847222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45988.666637847222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45988.666637847222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45988.666637847222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45988.666637847222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45988.666637847222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45988.666637847222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45988.666637847222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45988.666637847222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45988.666637847222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45988.666637847222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45988.666637847222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45988.666637847222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45988.666637847222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45988.666637847222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45988.666637847222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45988.666637847222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45988.666637847222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45988.666637847222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45988.666637847222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45988.666637847222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45988.666637847222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45988.666637847222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45988.666637847222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45988.666637847222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45988.666637847222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45988.666637847222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45988.666637847222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45988.666637847222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45988.666637847222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45988.666637847222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45988.666637847222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45988.666637847222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45988.666637847222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45988.666637847222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45988.666637847222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45988.666637847222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45988.666637847222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45988.666637847222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45988.666637847222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45988.666637847222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45988.666637847222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45988.666637847222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45988.666637847222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45988.666637847222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45988.666637847222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45988.666637847222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45988.666637847222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45988.666637847222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45988.666637847222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45988.666637847222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45988.666637847222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45988.666637847222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45988.666637847222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45988.666637847222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45988.666637847222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45988.666637847222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45988.666637847222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45988.666637847222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45988.666637847222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45988.666637847222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45988.666637847222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45988.666637847222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45988.666637847222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45988.666637847222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45988.666637847222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45988.666637847222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45988.666637847222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45988.666637847222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45988.666637847222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45988.666637847222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45988.666637847222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45988.666637847222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45988.666637847222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45988.666637847222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45988.666637847222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45988.666637847222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45988.666637847222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45988.666637847222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45988.666637847222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45988.666637847222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45988.666637847222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45988.666637847222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45988.666637847222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45988.666637847222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45988.666637847222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45988.666637847222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45988.666637847222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45988.666637847222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45988.666637847222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45988.666637847222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45988.666637847222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45988.666637847222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45988.666637847222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45988.666637847222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45988.666637847222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45988.666637847222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45988.666637847222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45988.666637847222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45988.666637847222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45988.666637847222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45988.666637847222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45988.666637847222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45988.666637847222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45988.666637847222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45988.666637847222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45988.666637847222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45988.666637847222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45988.666637847222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45988.666637847222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45988.666637847222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45988.666637847222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45988.666637847222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45988.666637847222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45988.666637847222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45988.666637847222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45988.666637847222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45988.666637847222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45988.666637847222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45988.666637847222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45988.666637847222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45988.666637847222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45988.666637847222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45988.666637847222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45988.666637847222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45988.666637847222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45988.666637847222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45988.666637847222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45988.666637847222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45988.666637847222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45988.666637847222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45988.666637847222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45988.666637847222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45988.666637847222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45988.666637847222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45988.666637847222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45988.666637847222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45988.666637847222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45988.666637847222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45988.666637847222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45988.666637847222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45988.666637847222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45988.666637847222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45988.666637847222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45988.666637847222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45988.666637847222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45988.666637847222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45988.666637847222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45988.666637847222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45988.666637847222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45988.666637847222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45988.666637847222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45988.666637847222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45988.666637847222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45988.666637847222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45988.666637847222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45988.666637847222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45988.666637847222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45988.666637847222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45988.666637847222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45988.666637847222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45988.666637847222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45988.666637847222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45988.666637847222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45988.666637847222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45988.666637847222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45988.666637847222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45988.666637847222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45988.666637847222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45988.666637847222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45988.666637847222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45988.666637847222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45988.666637847222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45988.666637847222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45988.666637847222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45988.666637847222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45988.666637847222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45988.666637847222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45988.666637847222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45988.666637847222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45988.666637847222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45988.666637847222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45988.666637847222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45988.666637847222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45988.666637847222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45988.666637847222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45988.666637847222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45988.666637847222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45988.666637847222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45988.666637847222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45988.666637847222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45988.666637847222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45988.666637847222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45988.666637847222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45988.666637847222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45988.666637847222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45988.666637847222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45988.666637847222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45988.666637847222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45988.666637847222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45988.666637847222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45988.666637847222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45988.666637847222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45988.666637847222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45988.666637847222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45988.666637847222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45988.666637847222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45988.666637847222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45988.666637847222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45988.666637847222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45988.666637847222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45988.666637847222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45988.666637847222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45988.666637847222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45988.666637847222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45988.666637847222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45988.666637847222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45988.666637847222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45988.666637847222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45988.666637847222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45988.666637847222</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96.834577662033553</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62.477760532405227</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40.005526736109459</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7.2933392361082952</v>
      </c>
      <c r="H5" s="119">
        <v>45981.360798611109</v>
      </c>
      <c r="I5" s="106" t="str">
        <f>IFERROR(VLOOKUP(D5,DB!A:F,6,0),"")</f>
        <v>SCECO</v>
      </c>
      <c r="J5" s="106" t="str">
        <f>IFERROR(VLOOKUP(D5,DB!A:G,7,0),"")</f>
        <v>Dead</v>
      </c>
      <c r="K5" s="106" t="s">
        <v>39121</v>
      </c>
      <c r="L5" s="106" t="str">
        <f>IFERROR(VLOOKUP(D5,DB!A:I,9,0),"")</f>
        <v>Latis</v>
      </c>
    </row>
    <row r="6" spans="1:13">
      <c r="A6" s="37" t="s">
        <v>39122</v>
      </c>
      <c r="B6" s="37" t="str">
        <f>IFERROR(VLOOKUP(D6,DB!A:K,11,0),"")</f>
        <v>R5</v>
      </c>
      <c r="C6" s="37">
        <v>1</v>
      </c>
      <c r="D6" s="37" t="s">
        <v>33392</v>
      </c>
      <c r="E6" s="106" t="s">
        <v>39021</v>
      </c>
      <c r="F6" s="38">
        <v>45988.61824074074</v>
      </c>
      <c r="G6" s="144">
        <f t="shared" ref="G6:G22" ca="1" si="2">IFERROR(NOW()-F6,"")</f>
        <v>4.8397106482298113E-2</v>
      </c>
      <c r="H6" s="38">
        <v>45988.604351851849</v>
      </c>
      <c r="I6" s="37" t="str">
        <f>IFERROR(VLOOKUP(D6,DB!A:F,6,0),"")</f>
        <v>SCECO</v>
      </c>
      <c r="J6" s="37" t="str">
        <f>IFERROR(VLOOKUP(D6,DB!A:G,7,0),"")</f>
        <v>In progress</v>
      </c>
      <c r="K6" s="37" t="s">
        <v>39123</v>
      </c>
      <c r="L6" s="37" t="str">
        <f>IFERROR(VLOOKUP(D6,DB!A:I,9,0),"")</f>
        <v>Latis</v>
      </c>
    </row>
    <row r="7" spans="1:13">
      <c r="A7" s="37" t="s">
        <v>39124</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39125</v>
      </c>
      <c r="L7" s="37" t="str">
        <f>IFERROR(VLOOKUP(D7,DB!A:I,9,0),"")</f>
        <v>Latis</v>
      </c>
    </row>
    <row r="8" spans="1:13">
      <c r="A8" s="37"/>
      <c r="B8" s="37" t="str">
        <f>IFERROR(VLOOKUP(D8,DB!A:K,11,0),"")</f>
        <v/>
      </c>
      <c r="C8" s="37"/>
      <c r="D8" s="37"/>
      <c r="E8" s="37"/>
      <c r="F8" s="38"/>
      <c r="G8" s="144">
        <f t="shared" ca="1" si="2"/>
        <v>45988.666637847222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45988.666637847222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45988.666637847222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45988.666637847222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45988.666637847222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45988.666637847222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45988.666637847222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45988.666637847222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45988.666637847222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45988.666637847222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45988.666637847222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45988.666637847222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45988.666637847222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45988.666637847222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45988.666637847222</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52" t="s">
        <v>39126</v>
      </c>
      <c r="B2" s="124" t="str">
        <f>IFERROR(VLOOKUP(D2,DB!A:K,11,0),"")</f>
        <v>R6</v>
      </c>
      <c r="C2" s="125">
        <v>1</v>
      </c>
      <c r="D2" s="124" t="s">
        <v>28900</v>
      </c>
      <c r="E2" s="106" t="s">
        <v>39021</v>
      </c>
      <c r="F2" s="153">
        <v>45988.640856481485</v>
      </c>
      <c r="G2" s="72">
        <f ca="1">IFERROR(NOW()-F2,"-")</f>
        <v>2.5781365737202577E-2</v>
      </c>
      <c r="H2" s="154">
        <v>45988.635081018518</v>
      </c>
      <c r="I2" s="124" t="str">
        <f>IFERROR(VLOOKUP(D2,DB!A:F,6,0),"")</f>
        <v>SCECO</v>
      </c>
      <c r="J2" s="124" t="str">
        <f>IFERROR(VLOOKUP(D2,DB!A:G,7,0),"")</f>
        <v>Vandalized+No BB Design</v>
      </c>
      <c r="K2" s="127" t="s">
        <v>39127</v>
      </c>
      <c r="L2" s="128" t="str">
        <f>IFERROR(VLOOKUP(D2,DB!A:I,9,0),"")</f>
        <v>Latis</v>
      </c>
    </row>
    <row r="3" spans="1:16382" ht="31.5" customHeight="1">
      <c r="A3" s="148"/>
      <c r="B3" s="124" t="str">
        <f>IFERROR(VLOOKUP(D3,DB!A:K,11,0),"")</f>
        <v/>
      </c>
      <c r="C3" s="125"/>
      <c r="D3" s="124"/>
      <c r="E3" s="106"/>
      <c r="F3"/>
      <c r="G3" s="72">
        <f ca="1">IFERROR(NOW()-F3,"-")</f>
        <v>45988.666637847222</v>
      </c>
      <c r="H3" s="149"/>
      <c r="I3" s="124" t="str">
        <f>IFERROR(VLOOKUP(D3,DB!A:F,6,0),"")</f>
        <v/>
      </c>
      <c r="J3" s="150" t="str">
        <f>IFERROR(VLOOKUP(D3,DB!A:G,7,0),"")</f>
        <v/>
      </c>
      <c r="K3" s="127"/>
      <c r="L3" s="151" t="str">
        <f>IFERROR(VLOOKUP(D3,DB!A:I,9,0),"")</f>
        <v/>
      </c>
    </row>
    <row r="4" spans="1:16382" ht="31.5" customHeight="1">
      <c r="A4" s="123"/>
      <c r="B4" s="124" t="str">
        <f>IFERROR(VLOOKUP(D4,DB!A:K,11,0),"")</f>
        <v/>
      </c>
      <c r="C4" s="125"/>
      <c r="D4" s="124"/>
      <c r="E4" s="124"/>
      <c r="F4" s="126"/>
      <c r="G4" s="72">
        <f ca="1">IFERROR(NOW()-F4,"-")</f>
        <v>45988.666637847222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45988.666637847222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45988.666637847222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45988.666637847222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45988.666637847222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2"/>
      <c r="E9" s="106"/>
      <c r="F9" s="126"/>
      <c r="G9" s="72">
        <f ca="1">IFERROR(NOW()-F9,"-")</f>
        <v>45988.666637847222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45988.666637847222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45988.666637847222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45988.666637847222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45988.666637847222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45988.666637847222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45988.666637847222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2"/>
      <c r="E16" s="106"/>
      <c r="F16" s="126"/>
      <c r="G16" s="72">
        <f ca="1">IFERROR(NOW()-F16,"-")</f>
        <v>45988.666637847222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45988.666637847222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45988.666637847222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45988.666637847222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45988.666637847222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45988.666637847222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45988.666637847222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45988.666637847222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45988.666637847222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45988.666637847222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45988.666637847222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45988.666637847222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45988.666637847222</v>
      </c>
      <c r="H28" s="126"/>
      <c r="I28" s="124" t="str">
        <f>IFERROR(VLOOKUP(D28,DB!A:F,6,0),"")</f>
        <v/>
      </c>
      <c r="J28" s="124" t="str">
        <f>IFERROR(VLOOKUP(D28,DB!A:G,7,0),"")</f>
        <v/>
      </c>
      <c r="K28" s="127"/>
      <c r="L28" s="128" t="str">
        <f>IFERROR(VLOOKUP(D28,DB!A:I,9,0),"")</f>
        <v/>
      </c>
    </row>
  </sheetData>
  <dataValidations count="2">
    <dataValidation allowBlank="1" showInputMessage="1" showErrorMessage="1" sqref="E1" xr:uid="{9E1BC488-8814-4F8A-8DBE-742B3278AB71}"/>
    <dataValidation type="list" allowBlank="1" showInputMessage="1" showErrorMessage="1" sqref="E5:E28 E2:E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2025-11-27T13:02:01Z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